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1805"/>
  </bookViews>
  <sheets>
    <sheet name="табл. 3 на 03.08.2026" sheetId="4" r:id="rId1"/>
  </sheets>
  <definedNames>
    <definedName name="_xlnm._FilterDatabase" localSheetId="0" hidden="1">'табл. 3 на 03.08.2026'!$A$2:$L$40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6" i="4" l="1"/>
  <c r="G34" i="4" l="1"/>
  <c r="G30" i="4" l="1"/>
  <c r="F56" i="4" l="1"/>
  <c r="F51" i="4"/>
  <c r="F52" i="4" s="1"/>
  <c r="E51" i="4"/>
  <c r="E52" i="4" s="1"/>
  <c r="C52" i="4"/>
  <c r="D51" i="4"/>
  <c r="C51" i="4"/>
  <c r="D52" i="4" s="1"/>
  <c r="G12" i="4" l="1"/>
  <c r="G11" i="4" l="1"/>
  <c r="G42" i="4" s="1"/>
</calcChain>
</file>

<file path=xl/sharedStrings.xml><?xml version="1.0" encoding="utf-8"?>
<sst xmlns="http://schemas.openxmlformats.org/spreadsheetml/2006/main" count="208" uniqueCount="112">
  <si>
    <t xml:space="preserve">№ </t>
  </si>
  <si>
    <t>Адреса будинку</t>
  </si>
  <si>
    <t>Вид робіт</t>
  </si>
  <si>
    <t>Найменування осіб, що звернулись із заявкою (ініціативна група співвласників багатоквартирного будинку/ОСББ/ЖБК)</t>
  </si>
  <si>
    <t>Дата подання заявки</t>
  </si>
  <si>
    <t>Стан виконання заявки</t>
  </si>
  <si>
    <t>ініціативна група ОСББ</t>
  </si>
  <si>
    <t>Вартість робіт, тис. грн.</t>
  </si>
  <si>
    <t>подано</t>
  </si>
  <si>
    <t>Реєстр.  № заявки</t>
  </si>
  <si>
    <t>ініціативна група ЖБК</t>
  </si>
  <si>
    <t>кап. ремонт покрівлі</t>
  </si>
  <si>
    <t>ВСЬОГО</t>
  </si>
  <si>
    <t>кап. ремонт мереж ХВП, ГВП, каналізації</t>
  </si>
  <si>
    <t>кап. ремонт ліфта</t>
  </si>
  <si>
    <t>Примітка</t>
  </si>
  <si>
    <t>вул. Пантелеймона Куліша, 19</t>
  </si>
  <si>
    <t>103/45/КО-898</t>
  </si>
  <si>
    <t>Русанівська набережна, 16</t>
  </si>
  <si>
    <t>Русанівська набережна, 18</t>
  </si>
  <si>
    <t>Русанівська набережна, 20</t>
  </si>
  <si>
    <t>103/45/КО-51</t>
  </si>
  <si>
    <t>103/45/КО-52</t>
  </si>
  <si>
    <t>103/45/КО-53</t>
  </si>
  <si>
    <t>кап. ремонт вантаж. ліфта</t>
  </si>
  <si>
    <t xml:space="preserve">ініціативна група </t>
  </si>
  <si>
    <t>вул. Князя Романа Мстиславича, 16</t>
  </si>
  <si>
    <t>103/45/КО-18</t>
  </si>
  <si>
    <t>кап. ремонт пасаж. і вантаж. ліфтів</t>
  </si>
  <si>
    <t>вул. Березняківська, 20</t>
  </si>
  <si>
    <t>103/45/КО-1022</t>
  </si>
  <si>
    <t>складання енергетичного сертифікату</t>
  </si>
  <si>
    <t>подана пропозиція на коригування станом на 14.03.2024</t>
  </si>
  <si>
    <t>бульв. Дарницький, 3-А</t>
  </si>
  <si>
    <t>103/45/КО-9</t>
  </si>
  <si>
    <t>кап. ремонт вантаж. ліфтів</t>
  </si>
  <si>
    <t>просп. Воскресенський, 8</t>
  </si>
  <si>
    <t>103/45/КО-192</t>
  </si>
  <si>
    <t>кап. ремонт сходової клітини</t>
  </si>
  <si>
    <t>103/45/КО-525</t>
  </si>
  <si>
    <t>ініціативна група ЖБК "Метробудівець-2"</t>
  </si>
  <si>
    <t>103/45/КО-595</t>
  </si>
  <si>
    <t>вул. Князя Романа Мстиславича, 18 (під. 2)</t>
  </si>
  <si>
    <t>вул. Князя Романа Мстиславича, 18 (під. 1)</t>
  </si>
  <si>
    <t>вул. Андрія Малишка, 31-А</t>
  </si>
  <si>
    <t>103/45/КО-900</t>
  </si>
  <si>
    <t>вул. Князя Романа Мстиславича, 8 (під. 1)</t>
  </si>
  <si>
    <t>103/45/КО-594</t>
  </si>
  <si>
    <t>кап. ремонт пасаж. ліфта</t>
  </si>
  <si>
    <t>вул. Андрія Малишка, 25</t>
  </si>
  <si>
    <t>103/45/КО-1066</t>
  </si>
  <si>
    <t>вул. Сосницька,10 (під. 1)</t>
  </si>
  <si>
    <t>103/45/КО-1063</t>
  </si>
  <si>
    <t>вул. Князя Романа Мстиславича, 2</t>
  </si>
  <si>
    <t>ініціативна група Керуюча компанія "Наша"</t>
  </si>
  <si>
    <t>ініціативна група ЖБК "КАДР"</t>
  </si>
  <si>
    <t>103/45/КО-1572</t>
  </si>
  <si>
    <t>103/45/КО-1571</t>
  </si>
  <si>
    <t>заміна вікон</t>
  </si>
  <si>
    <t>вул. Райдужна, 17-А</t>
  </si>
  <si>
    <t>103/45/КО-1492</t>
  </si>
  <si>
    <t>в розпр 245, 407 не включені</t>
  </si>
  <si>
    <t>вул. Ентузіастів, 33</t>
  </si>
  <si>
    <t>103/45/КО-1677</t>
  </si>
  <si>
    <t>кап. ремонт пасаж. ліфтів</t>
  </si>
  <si>
    <t>пакет документів здали 21.03.2025</t>
  </si>
  <si>
    <t>вул. Андрія Аболмосова, 3</t>
  </si>
  <si>
    <t>103/45/КО-1605</t>
  </si>
  <si>
    <t>кап. ремонт ліфтів</t>
  </si>
  <si>
    <t>103/45/КО-1606</t>
  </si>
  <si>
    <t>103/45/КО-1773</t>
  </si>
  <si>
    <t xml:space="preserve">кап. ремонт електромереж/електрощитових </t>
  </si>
  <si>
    <t>надіслано лист Федоренку Я.</t>
  </si>
  <si>
    <t>Русанівська набер. 6</t>
  </si>
  <si>
    <t>103/45/КО-1761</t>
  </si>
  <si>
    <t>реконструкція ІТП</t>
  </si>
  <si>
    <t>вул. Дениса Рачінського, 25-А</t>
  </si>
  <si>
    <t>Русанівська набер. 12</t>
  </si>
  <si>
    <t>103/45/КО-2194</t>
  </si>
  <si>
    <t>донести листки опитування</t>
  </si>
  <si>
    <t>103/45/КО-2021</t>
  </si>
  <si>
    <t>103/45/КО-2021/1</t>
  </si>
  <si>
    <t>вул. Івана Миколайчука, 19-А під. 4</t>
  </si>
  <si>
    <t>вул. Анатолія Солов'яненка, 8 під. 3</t>
  </si>
  <si>
    <t>вул. Анатолія Солов'яненка, 8 під. 4</t>
  </si>
  <si>
    <t>просп. Павла Тичини, 16/2</t>
  </si>
  <si>
    <t>103/45/КО-283</t>
  </si>
  <si>
    <t>вул. Каунаська, 4</t>
  </si>
  <si>
    <t>103/45/КО-1041</t>
  </si>
  <si>
    <t>103/45/КО-1234</t>
  </si>
  <si>
    <t>вул. Митрополита Андрея Шептицького, 1/2</t>
  </si>
  <si>
    <t>вул. Райдужна, 61</t>
  </si>
  <si>
    <t>переробили пакет документів від КП керуючої</t>
  </si>
  <si>
    <t>08.07.2025, 07.05.2026</t>
  </si>
  <si>
    <t>103/45/КО-1082, 103/45/КО-1537</t>
  </si>
  <si>
    <t>кап. ремонт інженерних мереж (ЦО)</t>
  </si>
  <si>
    <t>кап. ремонт інженерних мереж (ХВП, ГВП, каналізації)</t>
  </si>
  <si>
    <t>бульв. Дарницький, 10</t>
  </si>
  <si>
    <t>просп. Романа Шухевича, 30 (під. 4,8,10)</t>
  </si>
  <si>
    <t>103/45/КО-2327</t>
  </si>
  <si>
    <t>103/45/КО-2233</t>
  </si>
  <si>
    <t>Русанівська набер. 8 (під. 6)</t>
  </si>
  <si>
    <t>готується пакет документів</t>
  </si>
  <si>
    <t>вул. Сосницька, 19 (під. 3)</t>
  </si>
  <si>
    <t>103/45/КО-2222</t>
  </si>
  <si>
    <t>вул. Флоренції, 1/11</t>
  </si>
  <si>
    <t>103/45/Д-2144</t>
  </si>
  <si>
    <t>вул. Березняківська, 24</t>
  </si>
  <si>
    <t>103/45/В-2226</t>
  </si>
  <si>
    <t>кап. ремонт ліфтів пасаж</t>
  </si>
  <si>
    <t>P14=P14=M44</t>
  </si>
  <si>
    <t>Дніпровський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</si>
</sst>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"/>
    <numFmt numFmtId="165" formatCode="#,##0.0"/>
    <numFmt numFmtId="166" formatCode="dd\.mm\.yyyy;@"/>
    <numFmt numFmtId="167" formatCode="0.000"/>
    <numFmt numFmtId="168" formatCode="#,##0.000"/>
  </numFmts>
  <fonts count="6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0"/>
      <color theme="4" tint="0.79998168889431442"/>
      <name val="Times New Roman"/>
      <family val="1"/>
      <charset val="204"/>
    </font>
    <font>
      <b/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vertical="center" wrapText="1"/>
    </xf>
    <xf numFmtId="2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vertical="center" wrapText="1"/>
    </xf>
    <xf numFmtId="0" fontId="1" fillId="0" borderId="1" xfId="0" applyFont="1" applyBorder="1"/>
    <xf numFmtId="164" fontId="1" fillId="0" borderId="0" xfId="0" applyNumberFormat="1" applyFont="1"/>
    <xf numFmtId="0" fontId="4" fillId="0" borderId="0" xfId="0" applyFont="1"/>
    <xf numFmtId="165" fontId="4" fillId="0" borderId="0" xfId="0" applyNumberFormat="1" applyFont="1"/>
    <xf numFmtId="2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164" fontId="4" fillId="0" borderId="0" xfId="0" applyNumberFormat="1" applyFont="1"/>
    <xf numFmtId="167" fontId="1" fillId="0" borderId="0" xfId="0" applyNumberFormat="1" applyFont="1"/>
    <xf numFmtId="2" fontId="1" fillId="0" borderId="0" xfId="0" applyNumberFormat="1" applyFont="1"/>
    <xf numFmtId="168" fontId="1" fillId="0" borderId="0" xfId="0" applyNumberFormat="1" applyFont="1"/>
    <xf numFmtId="2" fontId="1" fillId="0" borderId="1" xfId="0" applyNumberFormat="1" applyFont="1" applyFill="1" applyBorder="1" applyAlignment="1">
      <alignment vertical="center" wrapText="1"/>
    </xf>
    <xf numFmtId="166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167" fontId="1" fillId="0" borderId="1" xfId="0" applyNumberFormat="1" applyFont="1" applyFill="1" applyBorder="1"/>
    <xf numFmtId="2" fontId="1" fillId="0" borderId="1" xfId="0" applyNumberFormat="1" applyFont="1" applyFill="1" applyBorder="1"/>
    <xf numFmtId="0" fontId="1" fillId="0" borderId="1" xfId="0" applyFont="1" applyFill="1" applyBorder="1"/>
    <xf numFmtId="0" fontId="3" fillId="0" borderId="1" xfId="0" applyFont="1" applyFill="1" applyBorder="1"/>
    <xf numFmtId="0" fontId="3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/>
    </xf>
    <xf numFmtId="168" fontId="2" fillId="0" borderId="1" xfId="0" applyNumberFormat="1" applyFont="1" applyFill="1" applyBorder="1"/>
    <xf numFmtId="167" fontId="1" fillId="0" borderId="1" xfId="0" applyNumberFormat="1" applyFont="1" applyFill="1" applyBorder="1" applyAlignment="1">
      <alignment horizontal="right" vertical="center"/>
    </xf>
    <xf numFmtId="2" fontId="1" fillId="0" borderId="2" xfId="0" applyNumberFormat="1" applyFont="1" applyBorder="1" applyAlignment="1">
      <alignment horizontal="left" vertical="center" wrapText="1"/>
    </xf>
    <xf numFmtId="2" fontId="1" fillId="0" borderId="3" xfId="0" applyNumberFormat="1" applyFont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wrapText="1"/>
    </xf>
    <xf numFmtId="0" fontId="1" fillId="0" borderId="3" xfId="0" applyFont="1" applyFill="1" applyBorder="1" applyAlignment="1">
      <alignment horizontal="left" wrapText="1"/>
    </xf>
    <xf numFmtId="166" fontId="1" fillId="0" borderId="2" xfId="0" applyNumberFormat="1" applyFont="1" applyFill="1" applyBorder="1" applyAlignment="1">
      <alignment horizontal="center" vertical="center" wrapText="1"/>
    </xf>
    <xf numFmtId="166" fontId="1" fillId="0" borderId="3" xfId="0" applyNumberFormat="1" applyFont="1" applyFill="1" applyBorder="1" applyAlignment="1">
      <alignment horizontal="center" vertical="center" wrapText="1"/>
    </xf>
    <xf numFmtId="2" fontId="1" fillId="0" borderId="2" xfId="0" applyNumberFormat="1" applyFont="1" applyFill="1" applyBorder="1" applyAlignment="1">
      <alignment horizontal="center" vertical="center" wrapText="1"/>
    </xf>
    <xf numFmtId="2" fontId="1" fillId="0" borderId="3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left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L56"/>
  <sheetViews>
    <sheetView tabSelected="1" zoomScale="90" zoomScaleNormal="90" workbookViewId="0">
      <selection sqref="A1:D1"/>
    </sheetView>
  </sheetViews>
  <sheetFormatPr defaultColWidth="9.140625" defaultRowHeight="12.75" x14ac:dyDescent="0.2"/>
  <cols>
    <col min="1" max="1" width="3.42578125" style="1" customWidth="1"/>
    <col min="2" max="2" width="22.7109375" style="1" customWidth="1"/>
    <col min="3" max="3" width="29.7109375" style="1" customWidth="1"/>
    <col min="4" max="4" width="9.5703125" style="1" customWidth="1"/>
    <col min="5" max="5" width="15.28515625" style="1" customWidth="1"/>
    <col min="6" max="6" width="35.140625" style="1" customWidth="1"/>
    <col min="7" max="7" width="11" style="1" customWidth="1"/>
    <col min="8" max="8" width="10.42578125" style="1" customWidth="1"/>
    <col min="9" max="9" width="23" style="1" customWidth="1"/>
    <col min="10" max="16384" width="9.140625" style="1"/>
  </cols>
  <sheetData>
    <row r="1" spans="1:12" ht="27" customHeight="1" x14ac:dyDescent="0.3">
      <c r="A1" s="38" t="s">
        <v>111</v>
      </c>
      <c r="B1" s="38"/>
      <c r="C1" s="38"/>
      <c r="D1" s="38"/>
    </row>
    <row r="2" spans="1:12" ht="81.75" customHeight="1" x14ac:dyDescent="0.2">
      <c r="A2" s="2" t="s">
        <v>0</v>
      </c>
      <c r="B2" s="3" t="s">
        <v>3</v>
      </c>
      <c r="C2" s="4" t="s">
        <v>1</v>
      </c>
      <c r="D2" s="4" t="s">
        <v>4</v>
      </c>
      <c r="E2" s="3" t="s">
        <v>9</v>
      </c>
      <c r="F2" s="4" t="s">
        <v>2</v>
      </c>
      <c r="G2" s="5" t="s">
        <v>7</v>
      </c>
      <c r="H2" s="3" t="s">
        <v>5</v>
      </c>
      <c r="I2" s="3" t="s">
        <v>15</v>
      </c>
    </row>
    <row r="3" spans="1:12" x14ac:dyDescent="0.2">
      <c r="A3" s="2">
        <v>1</v>
      </c>
      <c r="B3" s="3" t="s">
        <v>10</v>
      </c>
      <c r="C3" s="16" t="s">
        <v>16</v>
      </c>
      <c r="D3" s="17">
        <v>45558</v>
      </c>
      <c r="E3" s="16" t="s">
        <v>17</v>
      </c>
      <c r="F3" s="18" t="s">
        <v>14</v>
      </c>
      <c r="G3" s="19">
        <v>317.3</v>
      </c>
      <c r="H3" s="18" t="s">
        <v>8</v>
      </c>
      <c r="I3" s="20"/>
      <c r="J3" s="7"/>
    </row>
    <row r="4" spans="1:12" x14ac:dyDescent="0.2">
      <c r="A4" s="2">
        <v>2</v>
      </c>
      <c r="B4" s="3" t="s">
        <v>10</v>
      </c>
      <c r="C4" s="16" t="s">
        <v>18</v>
      </c>
      <c r="D4" s="17">
        <v>45674</v>
      </c>
      <c r="E4" s="16" t="s">
        <v>21</v>
      </c>
      <c r="F4" s="18" t="s">
        <v>24</v>
      </c>
      <c r="G4" s="19">
        <v>2800</v>
      </c>
      <c r="H4" s="18" t="s">
        <v>8</v>
      </c>
      <c r="I4" s="21"/>
      <c r="J4" s="7"/>
    </row>
    <row r="5" spans="1:12" x14ac:dyDescent="0.2">
      <c r="A5" s="2">
        <v>3</v>
      </c>
      <c r="B5" s="3" t="s">
        <v>10</v>
      </c>
      <c r="C5" s="16" t="s">
        <v>19</v>
      </c>
      <c r="D5" s="17">
        <v>45674</v>
      </c>
      <c r="E5" s="16" t="s">
        <v>22</v>
      </c>
      <c r="F5" s="18" t="s">
        <v>24</v>
      </c>
      <c r="G5" s="19">
        <v>2800</v>
      </c>
      <c r="H5" s="18" t="s">
        <v>8</v>
      </c>
      <c r="I5" s="21"/>
      <c r="J5" s="7"/>
    </row>
    <row r="6" spans="1:12" x14ac:dyDescent="0.2">
      <c r="A6" s="2">
        <v>4</v>
      </c>
      <c r="B6" s="3" t="s">
        <v>10</v>
      </c>
      <c r="C6" s="16" t="s">
        <v>20</v>
      </c>
      <c r="D6" s="17">
        <v>45674</v>
      </c>
      <c r="E6" s="16" t="s">
        <v>23</v>
      </c>
      <c r="F6" s="18" t="s">
        <v>24</v>
      </c>
      <c r="G6" s="19">
        <v>2800</v>
      </c>
      <c r="H6" s="18" t="s">
        <v>8</v>
      </c>
      <c r="I6" s="21"/>
      <c r="J6" s="7"/>
    </row>
    <row r="7" spans="1:12" ht="25.5" x14ac:dyDescent="0.2">
      <c r="A7" s="2">
        <v>5</v>
      </c>
      <c r="B7" s="3" t="s">
        <v>25</v>
      </c>
      <c r="C7" s="16" t="s">
        <v>26</v>
      </c>
      <c r="D7" s="17">
        <v>45665</v>
      </c>
      <c r="E7" s="16" t="s">
        <v>27</v>
      </c>
      <c r="F7" s="18" t="s">
        <v>28</v>
      </c>
      <c r="G7" s="19">
        <v>2337.6</v>
      </c>
      <c r="H7" s="18" t="s">
        <v>8</v>
      </c>
      <c r="I7" s="22" t="s">
        <v>72</v>
      </c>
      <c r="J7" s="7"/>
      <c r="L7" s="13"/>
    </row>
    <row r="8" spans="1:12" ht="22.5" x14ac:dyDescent="0.2">
      <c r="A8" s="2">
        <v>6</v>
      </c>
      <c r="B8" s="3" t="s">
        <v>6</v>
      </c>
      <c r="C8" s="16" t="s">
        <v>29</v>
      </c>
      <c r="D8" s="17">
        <v>45593</v>
      </c>
      <c r="E8" s="16" t="s">
        <v>30</v>
      </c>
      <c r="F8" s="18" t="s">
        <v>31</v>
      </c>
      <c r="G8" s="19">
        <v>40</v>
      </c>
      <c r="H8" s="18" t="s">
        <v>8</v>
      </c>
      <c r="I8" s="23" t="s">
        <v>65</v>
      </c>
      <c r="J8" s="7"/>
      <c r="L8" s="13"/>
    </row>
    <row r="9" spans="1:12" x14ac:dyDescent="0.2">
      <c r="A9" s="2">
        <v>7</v>
      </c>
      <c r="B9" s="3" t="s">
        <v>25</v>
      </c>
      <c r="C9" s="16" t="s">
        <v>33</v>
      </c>
      <c r="D9" s="17">
        <v>45663</v>
      </c>
      <c r="E9" s="16" t="s">
        <v>34</v>
      </c>
      <c r="F9" s="18" t="s">
        <v>35</v>
      </c>
      <c r="G9" s="19">
        <v>6320.6760000000004</v>
      </c>
      <c r="H9" s="18" t="s">
        <v>8</v>
      </c>
      <c r="I9" s="23"/>
      <c r="J9" s="7"/>
      <c r="L9" s="13"/>
    </row>
    <row r="10" spans="1:12" x14ac:dyDescent="0.2">
      <c r="A10" s="2">
        <v>8</v>
      </c>
      <c r="B10" s="3" t="s">
        <v>25</v>
      </c>
      <c r="C10" s="16" t="s">
        <v>36</v>
      </c>
      <c r="D10" s="17">
        <v>45719</v>
      </c>
      <c r="E10" s="16" t="s">
        <v>37</v>
      </c>
      <c r="F10" s="18" t="s">
        <v>38</v>
      </c>
      <c r="G10" s="19">
        <v>126.79900000000001</v>
      </c>
      <c r="H10" s="18" t="s">
        <v>8</v>
      </c>
      <c r="I10" s="23"/>
      <c r="J10" s="7"/>
      <c r="L10" s="13"/>
    </row>
    <row r="11" spans="1:12" ht="25.5" x14ac:dyDescent="0.2">
      <c r="A11" s="2">
        <v>9</v>
      </c>
      <c r="B11" s="3" t="s">
        <v>40</v>
      </c>
      <c r="C11" s="16" t="s">
        <v>43</v>
      </c>
      <c r="D11" s="17">
        <v>45775</v>
      </c>
      <c r="E11" s="16" t="s">
        <v>39</v>
      </c>
      <c r="F11" s="18" t="s">
        <v>28</v>
      </c>
      <c r="G11" s="19">
        <f>(2735881.22+3264118.78)/1000</f>
        <v>6000</v>
      </c>
      <c r="H11" s="18" t="s">
        <v>8</v>
      </c>
      <c r="I11" s="23"/>
      <c r="J11" s="7"/>
      <c r="L11" s="13"/>
    </row>
    <row r="12" spans="1:12" ht="25.5" x14ac:dyDescent="0.2">
      <c r="A12" s="2">
        <v>10</v>
      </c>
      <c r="B12" s="3" t="s">
        <v>55</v>
      </c>
      <c r="C12" s="16" t="s">
        <v>42</v>
      </c>
      <c r="D12" s="17">
        <v>45783</v>
      </c>
      <c r="E12" s="16" t="s">
        <v>41</v>
      </c>
      <c r="F12" s="18" t="s">
        <v>28</v>
      </c>
      <c r="G12" s="19">
        <f>(2712331.42+3287660.95)/1000</f>
        <v>5999.9923699999999</v>
      </c>
      <c r="H12" s="18" t="s">
        <v>8</v>
      </c>
      <c r="I12" s="23"/>
      <c r="J12" s="7"/>
      <c r="L12" s="13"/>
    </row>
    <row r="13" spans="1:12" x14ac:dyDescent="0.2">
      <c r="A13" s="2">
        <v>11</v>
      </c>
      <c r="B13" s="3" t="s">
        <v>10</v>
      </c>
      <c r="C13" s="16" t="s">
        <v>44</v>
      </c>
      <c r="D13" s="17">
        <v>45818</v>
      </c>
      <c r="E13" s="16" t="s">
        <v>45</v>
      </c>
      <c r="F13" s="24" t="s">
        <v>13</v>
      </c>
      <c r="G13" s="19">
        <v>877.70699999999999</v>
      </c>
      <c r="H13" s="18" t="s">
        <v>8</v>
      </c>
      <c r="I13" s="23"/>
      <c r="J13" s="7"/>
      <c r="L13" s="13"/>
    </row>
    <row r="14" spans="1:12" ht="25.5" x14ac:dyDescent="0.2">
      <c r="A14" s="2">
        <v>12</v>
      </c>
      <c r="B14" s="3" t="s">
        <v>25</v>
      </c>
      <c r="C14" s="16" t="s">
        <v>46</v>
      </c>
      <c r="D14" s="17">
        <v>45783</v>
      </c>
      <c r="E14" s="16" t="s">
        <v>47</v>
      </c>
      <c r="F14" s="18" t="s">
        <v>28</v>
      </c>
      <c r="G14" s="19">
        <v>6919.9669999999996</v>
      </c>
      <c r="H14" s="18" t="s">
        <v>8</v>
      </c>
      <c r="I14" s="23"/>
      <c r="J14" s="7"/>
      <c r="L14" s="13"/>
    </row>
    <row r="15" spans="1:12" x14ac:dyDescent="0.2">
      <c r="A15" s="2">
        <v>13</v>
      </c>
      <c r="B15" s="3" t="s">
        <v>25</v>
      </c>
      <c r="C15" s="16" t="s">
        <v>49</v>
      </c>
      <c r="D15" s="17">
        <v>45841</v>
      </c>
      <c r="E15" s="16" t="s">
        <v>50</v>
      </c>
      <c r="F15" s="18" t="s">
        <v>48</v>
      </c>
      <c r="G15" s="19">
        <v>2803.0140000000001</v>
      </c>
      <c r="H15" s="18" t="s">
        <v>8</v>
      </c>
      <c r="I15" s="21"/>
      <c r="J15" s="7"/>
      <c r="L15" s="13"/>
    </row>
    <row r="16" spans="1:12" x14ac:dyDescent="0.2">
      <c r="A16" s="2">
        <v>14</v>
      </c>
      <c r="B16" s="3" t="s">
        <v>25</v>
      </c>
      <c r="C16" s="16" t="s">
        <v>51</v>
      </c>
      <c r="D16" s="17">
        <v>45841</v>
      </c>
      <c r="E16" s="16" t="s">
        <v>52</v>
      </c>
      <c r="F16" s="18" t="s">
        <v>35</v>
      </c>
      <c r="G16" s="19">
        <v>2850</v>
      </c>
      <c r="H16" s="18" t="s">
        <v>8</v>
      </c>
      <c r="I16" s="21"/>
      <c r="J16" s="7"/>
      <c r="L16" s="13"/>
    </row>
    <row r="17" spans="1:12" ht="36" customHeight="1" x14ac:dyDescent="0.2">
      <c r="A17" s="2">
        <v>15</v>
      </c>
      <c r="B17" s="3" t="s">
        <v>54</v>
      </c>
      <c r="C17" s="16" t="s">
        <v>53</v>
      </c>
      <c r="D17" s="17" t="s">
        <v>93</v>
      </c>
      <c r="E17" s="16" t="s">
        <v>94</v>
      </c>
      <c r="F17" s="18" t="s">
        <v>28</v>
      </c>
      <c r="G17" s="27">
        <v>8120.7129999999997</v>
      </c>
      <c r="H17" s="18" t="s">
        <v>8</v>
      </c>
      <c r="I17" s="24" t="s">
        <v>92</v>
      </c>
      <c r="J17" s="7"/>
    </row>
    <row r="18" spans="1:12" x14ac:dyDescent="0.2">
      <c r="A18" s="2">
        <v>16</v>
      </c>
      <c r="B18" s="3" t="s">
        <v>10</v>
      </c>
      <c r="C18" s="16" t="s">
        <v>83</v>
      </c>
      <c r="D18" s="17">
        <v>45911</v>
      </c>
      <c r="E18" s="16" t="s">
        <v>56</v>
      </c>
      <c r="F18" s="18" t="s">
        <v>48</v>
      </c>
      <c r="G18" s="19">
        <v>1800</v>
      </c>
      <c r="H18" s="18" t="s">
        <v>8</v>
      </c>
      <c r="I18" s="21"/>
      <c r="J18" s="7"/>
    </row>
    <row r="19" spans="1:12" x14ac:dyDescent="0.2">
      <c r="A19" s="2">
        <v>17</v>
      </c>
      <c r="B19" s="3" t="s">
        <v>10</v>
      </c>
      <c r="C19" s="16" t="s">
        <v>84</v>
      </c>
      <c r="D19" s="17">
        <v>45911</v>
      </c>
      <c r="E19" s="16" t="s">
        <v>57</v>
      </c>
      <c r="F19" s="18" t="s">
        <v>58</v>
      </c>
      <c r="G19" s="19">
        <v>453.32100000000003</v>
      </c>
      <c r="H19" s="18" t="s">
        <v>8</v>
      </c>
      <c r="I19" s="21"/>
      <c r="J19" s="7"/>
    </row>
    <row r="20" spans="1:12" x14ac:dyDescent="0.2">
      <c r="A20" s="2">
        <v>18</v>
      </c>
      <c r="B20" s="3" t="s">
        <v>10</v>
      </c>
      <c r="C20" s="16" t="s">
        <v>59</v>
      </c>
      <c r="D20" s="17">
        <v>45901</v>
      </c>
      <c r="E20" s="16" t="s">
        <v>60</v>
      </c>
      <c r="F20" s="18" t="s">
        <v>11</v>
      </c>
      <c r="G20" s="19">
        <v>1000.978</v>
      </c>
      <c r="H20" s="18" t="s">
        <v>8</v>
      </c>
      <c r="I20" s="21"/>
      <c r="J20" s="7"/>
      <c r="L20" s="14"/>
    </row>
    <row r="21" spans="1:12" x14ac:dyDescent="0.2">
      <c r="A21" s="2">
        <v>19</v>
      </c>
      <c r="B21" s="3" t="s">
        <v>10</v>
      </c>
      <c r="C21" s="16" t="s">
        <v>62</v>
      </c>
      <c r="D21" s="17">
        <v>45923</v>
      </c>
      <c r="E21" s="16" t="s">
        <v>63</v>
      </c>
      <c r="F21" s="18" t="s">
        <v>64</v>
      </c>
      <c r="G21" s="19">
        <v>7790.1109999999999</v>
      </c>
      <c r="H21" s="18" t="s">
        <v>8</v>
      </c>
      <c r="I21" s="21" t="s">
        <v>79</v>
      </c>
      <c r="J21" s="7"/>
    </row>
    <row r="22" spans="1:12" x14ac:dyDescent="0.2">
      <c r="A22" s="2">
        <v>20</v>
      </c>
      <c r="B22" s="3" t="s">
        <v>6</v>
      </c>
      <c r="C22" s="16" t="s">
        <v>66</v>
      </c>
      <c r="D22" s="17">
        <v>45916</v>
      </c>
      <c r="E22" s="16" t="s">
        <v>67</v>
      </c>
      <c r="F22" s="18" t="s">
        <v>68</v>
      </c>
      <c r="G22" s="19">
        <v>19999.952000000001</v>
      </c>
      <c r="H22" s="18" t="s">
        <v>8</v>
      </c>
      <c r="I22" s="21"/>
      <c r="J22" s="7"/>
    </row>
    <row r="23" spans="1:12" x14ac:dyDescent="0.2">
      <c r="A23" s="2">
        <v>21</v>
      </c>
      <c r="B23" s="3" t="s">
        <v>10</v>
      </c>
      <c r="C23" s="16" t="s">
        <v>73</v>
      </c>
      <c r="D23" s="17">
        <v>45932</v>
      </c>
      <c r="E23" s="16" t="s">
        <v>74</v>
      </c>
      <c r="F23" s="24" t="s">
        <v>75</v>
      </c>
      <c r="G23" s="19">
        <v>2996.6190000000001</v>
      </c>
      <c r="H23" s="18" t="s">
        <v>8</v>
      </c>
      <c r="I23" s="21"/>
      <c r="J23" s="7"/>
    </row>
    <row r="24" spans="1:12" x14ac:dyDescent="0.2">
      <c r="A24" s="2">
        <v>22</v>
      </c>
      <c r="B24" s="3" t="s">
        <v>6</v>
      </c>
      <c r="C24" s="21" t="s">
        <v>76</v>
      </c>
      <c r="D24" s="17">
        <v>45936</v>
      </c>
      <c r="E24" s="16" t="s">
        <v>70</v>
      </c>
      <c r="F24" s="18" t="s">
        <v>31</v>
      </c>
      <c r="G24" s="19">
        <v>40</v>
      </c>
      <c r="H24" s="18" t="s">
        <v>8</v>
      </c>
      <c r="I24" s="21"/>
      <c r="J24" s="7"/>
    </row>
    <row r="25" spans="1:12" x14ac:dyDescent="0.2">
      <c r="A25" s="2">
        <v>23</v>
      </c>
      <c r="B25" s="3" t="s">
        <v>6</v>
      </c>
      <c r="C25" s="21" t="s">
        <v>76</v>
      </c>
      <c r="D25" s="17">
        <v>45936</v>
      </c>
      <c r="E25" s="16" t="s">
        <v>70</v>
      </c>
      <c r="F25" s="18" t="s">
        <v>58</v>
      </c>
      <c r="G25" s="19">
        <v>1485.1</v>
      </c>
      <c r="H25" s="18" t="s">
        <v>8</v>
      </c>
      <c r="I25" s="21"/>
      <c r="J25" s="7"/>
    </row>
    <row r="26" spans="1:12" x14ac:dyDescent="0.2">
      <c r="A26" s="2">
        <v>24</v>
      </c>
      <c r="B26" s="3" t="s">
        <v>6</v>
      </c>
      <c r="C26" s="21" t="s">
        <v>76</v>
      </c>
      <c r="D26" s="17">
        <v>45936</v>
      </c>
      <c r="E26" s="16" t="s">
        <v>70</v>
      </c>
      <c r="F26" s="18" t="s">
        <v>28</v>
      </c>
      <c r="G26" s="19">
        <v>1497.999</v>
      </c>
      <c r="H26" s="18" t="s">
        <v>8</v>
      </c>
      <c r="I26" s="21"/>
      <c r="J26" s="7"/>
    </row>
    <row r="27" spans="1:12" ht="25.5" x14ac:dyDescent="0.2">
      <c r="A27" s="2">
        <v>25</v>
      </c>
      <c r="B27" s="3" t="s">
        <v>6</v>
      </c>
      <c r="C27" s="16" t="s">
        <v>77</v>
      </c>
      <c r="D27" s="17">
        <v>45973</v>
      </c>
      <c r="E27" s="16" t="s">
        <v>80</v>
      </c>
      <c r="F27" s="24" t="s">
        <v>71</v>
      </c>
      <c r="G27" s="19">
        <v>1173.922</v>
      </c>
      <c r="H27" s="18" t="s">
        <v>8</v>
      </c>
      <c r="I27" s="21"/>
      <c r="J27" s="7"/>
    </row>
    <row r="28" spans="1:12" x14ac:dyDescent="0.2">
      <c r="A28" s="2">
        <v>26</v>
      </c>
      <c r="B28" s="3" t="s">
        <v>6</v>
      </c>
      <c r="C28" s="16" t="s">
        <v>77</v>
      </c>
      <c r="D28" s="17">
        <v>45973</v>
      </c>
      <c r="E28" s="16" t="s">
        <v>81</v>
      </c>
      <c r="F28" s="24" t="s">
        <v>13</v>
      </c>
      <c r="G28" s="19">
        <v>1126.6300000000001</v>
      </c>
      <c r="H28" s="18" t="s">
        <v>8</v>
      </c>
      <c r="I28" s="21"/>
      <c r="J28" s="7"/>
    </row>
    <row r="29" spans="1:12" ht="25.5" x14ac:dyDescent="0.2">
      <c r="A29" s="2">
        <v>27</v>
      </c>
      <c r="B29" s="3" t="s">
        <v>25</v>
      </c>
      <c r="C29" s="16" t="s">
        <v>82</v>
      </c>
      <c r="D29" s="17">
        <v>45995</v>
      </c>
      <c r="E29" s="16" t="s">
        <v>78</v>
      </c>
      <c r="F29" s="18" t="s">
        <v>38</v>
      </c>
      <c r="G29" s="19">
        <v>330</v>
      </c>
      <c r="H29" s="18" t="s">
        <v>8</v>
      </c>
      <c r="I29" s="21"/>
      <c r="J29" s="7"/>
    </row>
    <row r="30" spans="1:12" x14ac:dyDescent="0.2">
      <c r="A30" s="2">
        <v>28</v>
      </c>
      <c r="B30" s="3" t="s">
        <v>6</v>
      </c>
      <c r="C30" s="16" t="s">
        <v>85</v>
      </c>
      <c r="D30" s="17">
        <v>46048</v>
      </c>
      <c r="E30" s="16" t="s">
        <v>86</v>
      </c>
      <c r="F30" s="18" t="s">
        <v>68</v>
      </c>
      <c r="G30" s="19">
        <f>14925587.42/1000</f>
        <v>14925.58742</v>
      </c>
      <c r="H30" s="18" t="s">
        <v>8</v>
      </c>
      <c r="I30" s="21"/>
      <c r="J30" s="7"/>
    </row>
    <row r="31" spans="1:12" x14ac:dyDescent="0.2">
      <c r="A31" s="2">
        <v>29</v>
      </c>
      <c r="B31" s="3" t="s">
        <v>10</v>
      </c>
      <c r="C31" s="21" t="s">
        <v>87</v>
      </c>
      <c r="D31" s="17">
        <v>46104</v>
      </c>
      <c r="E31" s="16" t="s">
        <v>88</v>
      </c>
      <c r="F31" s="18" t="s">
        <v>11</v>
      </c>
      <c r="G31" s="19">
        <v>1254.94</v>
      </c>
      <c r="H31" s="18" t="s">
        <v>8</v>
      </c>
      <c r="I31" s="21"/>
      <c r="J31" s="7"/>
    </row>
    <row r="32" spans="1:12" x14ac:dyDescent="0.2">
      <c r="A32" s="36">
        <v>30</v>
      </c>
      <c r="B32" s="28" t="s">
        <v>10</v>
      </c>
      <c r="C32" s="30" t="s">
        <v>90</v>
      </c>
      <c r="D32" s="32">
        <v>46121</v>
      </c>
      <c r="E32" s="34" t="s">
        <v>89</v>
      </c>
      <c r="F32" s="24" t="s">
        <v>95</v>
      </c>
      <c r="G32" s="19">
        <v>307.13376</v>
      </c>
      <c r="H32" s="18" t="s">
        <v>8</v>
      </c>
      <c r="I32" s="21"/>
      <c r="J32" s="7"/>
      <c r="L32" s="13"/>
    </row>
    <row r="33" spans="1:12" ht="25.5" x14ac:dyDescent="0.2">
      <c r="A33" s="37"/>
      <c r="B33" s="29"/>
      <c r="C33" s="31"/>
      <c r="D33" s="33"/>
      <c r="E33" s="35"/>
      <c r="F33" s="24" t="s">
        <v>96</v>
      </c>
      <c r="G33" s="19">
        <v>325.21978000000001</v>
      </c>
      <c r="H33" s="18"/>
      <c r="I33" s="21"/>
      <c r="J33" s="7"/>
      <c r="L33" s="13"/>
    </row>
    <row r="34" spans="1:12" x14ac:dyDescent="0.2">
      <c r="A34" s="2">
        <v>31</v>
      </c>
      <c r="B34" s="3" t="s">
        <v>6</v>
      </c>
      <c r="C34" s="16" t="s">
        <v>91</v>
      </c>
      <c r="D34" s="17"/>
      <c r="E34" s="16"/>
      <c r="F34" s="18" t="s">
        <v>68</v>
      </c>
      <c r="G34" s="19">
        <f>1499697.9*2/1000</f>
        <v>2999.3957999999998</v>
      </c>
      <c r="H34" s="18" t="s">
        <v>8</v>
      </c>
      <c r="I34" s="21"/>
      <c r="J34" s="7"/>
    </row>
    <row r="35" spans="1:12" x14ac:dyDescent="0.2">
      <c r="A35" s="2">
        <v>32</v>
      </c>
      <c r="B35" s="3" t="s">
        <v>25</v>
      </c>
      <c r="C35" s="16" t="s">
        <v>97</v>
      </c>
      <c r="D35" s="17">
        <v>46160</v>
      </c>
      <c r="E35" s="16" t="s">
        <v>69</v>
      </c>
      <c r="F35" s="18" t="s">
        <v>14</v>
      </c>
      <c r="G35" s="19">
        <v>5458.8360000000002</v>
      </c>
      <c r="H35" s="18" t="s">
        <v>8</v>
      </c>
      <c r="I35" s="21"/>
      <c r="J35" s="7"/>
    </row>
    <row r="36" spans="1:12" ht="25.5" x14ac:dyDescent="0.2">
      <c r="A36" s="2">
        <v>33</v>
      </c>
      <c r="B36" s="3" t="s">
        <v>6</v>
      </c>
      <c r="C36" s="16" t="s">
        <v>98</v>
      </c>
      <c r="D36" s="17">
        <v>46017</v>
      </c>
      <c r="E36" s="16" t="s">
        <v>99</v>
      </c>
      <c r="F36" s="18" t="s">
        <v>68</v>
      </c>
      <c r="G36" s="19">
        <f>2276.21771*3</f>
        <v>6828.6531299999997</v>
      </c>
      <c r="H36" s="18" t="s">
        <v>8</v>
      </c>
      <c r="I36" s="21"/>
      <c r="J36" s="7"/>
    </row>
    <row r="37" spans="1:12" x14ac:dyDescent="0.2">
      <c r="A37" s="2">
        <v>34</v>
      </c>
      <c r="B37" s="3" t="s">
        <v>6</v>
      </c>
      <c r="C37" s="16" t="s">
        <v>105</v>
      </c>
      <c r="D37" s="17">
        <v>46223</v>
      </c>
      <c r="E37" s="16" t="s">
        <v>106</v>
      </c>
      <c r="F37" s="18" t="s">
        <v>68</v>
      </c>
      <c r="G37" s="19"/>
      <c r="H37" s="18" t="s">
        <v>8</v>
      </c>
      <c r="I37" s="21" t="s">
        <v>102</v>
      </c>
      <c r="J37" s="7"/>
    </row>
    <row r="38" spans="1:12" x14ac:dyDescent="0.2">
      <c r="A38" s="2">
        <v>35</v>
      </c>
      <c r="B38" s="3" t="s">
        <v>6</v>
      </c>
      <c r="C38" s="16" t="s">
        <v>107</v>
      </c>
      <c r="D38" s="17">
        <v>46232</v>
      </c>
      <c r="E38" s="16" t="s">
        <v>108</v>
      </c>
      <c r="F38" s="18" t="s">
        <v>109</v>
      </c>
      <c r="G38" s="19">
        <v>7134.8159999999998</v>
      </c>
      <c r="H38" s="18" t="s">
        <v>8</v>
      </c>
      <c r="I38" s="21" t="s">
        <v>102</v>
      </c>
      <c r="J38" s="7"/>
    </row>
    <row r="39" spans="1:12" x14ac:dyDescent="0.2">
      <c r="A39" s="2">
        <v>36</v>
      </c>
      <c r="B39" s="3" t="s">
        <v>25</v>
      </c>
      <c r="C39" s="16" t="s">
        <v>103</v>
      </c>
      <c r="D39" s="17">
        <v>46232</v>
      </c>
      <c r="E39" s="16" t="s">
        <v>104</v>
      </c>
      <c r="F39" s="18" t="s">
        <v>14</v>
      </c>
      <c r="G39" s="19"/>
      <c r="H39" s="18" t="s">
        <v>8</v>
      </c>
      <c r="I39" s="21" t="s">
        <v>102</v>
      </c>
      <c r="J39" s="7"/>
    </row>
    <row r="40" spans="1:12" x14ac:dyDescent="0.2">
      <c r="A40" s="2">
        <v>37</v>
      </c>
      <c r="B40" s="3" t="s">
        <v>25</v>
      </c>
      <c r="C40" s="16" t="s">
        <v>101</v>
      </c>
      <c r="D40" s="17">
        <v>46233</v>
      </c>
      <c r="E40" s="16" t="s">
        <v>100</v>
      </c>
      <c r="F40" s="18" t="s">
        <v>14</v>
      </c>
      <c r="G40" s="19"/>
      <c r="H40" s="18" t="s">
        <v>8</v>
      </c>
      <c r="I40" s="21" t="s">
        <v>102</v>
      </c>
      <c r="J40" s="7"/>
    </row>
    <row r="41" spans="1:12" x14ac:dyDescent="0.2">
      <c r="A41" s="2"/>
      <c r="B41" s="3"/>
      <c r="C41" s="16"/>
      <c r="D41" s="17"/>
      <c r="E41" s="16"/>
      <c r="F41" s="18"/>
      <c r="G41" s="19"/>
      <c r="H41" s="18"/>
      <c r="I41" s="21"/>
      <c r="J41" s="7"/>
    </row>
    <row r="42" spans="1:12" x14ac:dyDescent="0.2">
      <c r="A42" s="6"/>
      <c r="B42" s="6"/>
      <c r="C42" s="21"/>
      <c r="D42" s="21"/>
      <c r="E42" s="21"/>
      <c r="F42" s="25" t="s">
        <v>12</v>
      </c>
      <c r="G42" s="26">
        <f>SUM(G3:G40)</f>
        <v>130042.98226000003</v>
      </c>
      <c r="H42" s="21"/>
      <c r="I42" s="21"/>
      <c r="L42" s="13"/>
    </row>
    <row r="45" spans="1:12" x14ac:dyDescent="0.2">
      <c r="G45" s="15"/>
    </row>
    <row r="46" spans="1:12" s="8" customFormat="1" x14ac:dyDescent="0.2">
      <c r="G46" s="9" t="s">
        <v>110</v>
      </c>
    </row>
    <row r="47" spans="1:12" s="8" customFormat="1" x14ac:dyDescent="0.2">
      <c r="E47" s="8">
        <v>55</v>
      </c>
      <c r="F47" s="10">
        <v>2353.15</v>
      </c>
      <c r="G47" s="9" t="s">
        <v>32</v>
      </c>
    </row>
    <row r="48" spans="1:12" s="8" customFormat="1" x14ac:dyDescent="0.2">
      <c r="E48" s="8">
        <v>5</v>
      </c>
      <c r="F48" s="11">
        <v>229.6</v>
      </c>
      <c r="G48" s="9" t="s">
        <v>61</v>
      </c>
    </row>
    <row r="49" spans="3:8" s="8" customFormat="1" x14ac:dyDescent="0.2">
      <c r="C49" s="8">
        <v>1464.5</v>
      </c>
      <c r="D49" s="8">
        <v>32</v>
      </c>
      <c r="E49" s="8">
        <v>36</v>
      </c>
      <c r="F49" s="11">
        <v>1601.45</v>
      </c>
      <c r="G49" s="9"/>
      <c r="H49" s="9"/>
    </row>
    <row r="50" spans="3:8" s="8" customFormat="1" x14ac:dyDescent="0.2">
      <c r="C50" s="8">
        <v>366.55</v>
      </c>
      <c r="D50" s="8">
        <v>9</v>
      </c>
    </row>
    <row r="51" spans="3:8" s="8" customFormat="1" x14ac:dyDescent="0.2">
      <c r="C51" s="8">
        <f>C49+C50</f>
        <v>1831.05</v>
      </c>
      <c r="D51" s="8">
        <f>D49+D50</f>
        <v>41</v>
      </c>
      <c r="E51" s="8">
        <f>E48+E49</f>
        <v>41</v>
      </c>
      <c r="F51" s="11">
        <f>F48+F49</f>
        <v>1831.05</v>
      </c>
    </row>
    <row r="52" spans="3:8" s="8" customFormat="1" x14ac:dyDescent="0.2">
      <c r="C52" s="12">
        <f>C49/F47*100</f>
        <v>62.235726579266093</v>
      </c>
      <c r="D52" s="12">
        <f>C51/F47*100</f>
        <v>77.812719121177992</v>
      </c>
      <c r="E52" s="8">
        <f>E47-E51</f>
        <v>14</v>
      </c>
      <c r="F52" s="11">
        <f>F47-F51</f>
        <v>522.10000000000014</v>
      </c>
    </row>
    <row r="53" spans="3:8" s="8" customFormat="1" x14ac:dyDescent="0.2"/>
    <row r="54" spans="3:8" s="8" customFormat="1" x14ac:dyDescent="0.2"/>
    <row r="55" spans="3:8" s="8" customFormat="1" x14ac:dyDescent="0.2">
      <c r="F55" s="8">
        <v>1800000</v>
      </c>
    </row>
    <row r="56" spans="3:8" s="8" customFormat="1" x14ac:dyDescent="0.2">
      <c r="F56" s="8">
        <f>F55*5/100</f>
        <v>90000</v>
      </c>
    </row>
  </sheetData>
  <autoFilter ref="A2:L40"/>
  <mergeCells count="6">
    <mergeCell ref="A1:D1"/>
    <mergeCell ref="B32:B33"/>
    <mergeCell ref="C32:C33"/>
    <mergeCell ref="D32:D33"/>
    <mergeCell ref="E32:E33"/>
    <mergeCell ref="A32:A33"/>
  </mergeCells>
  <pageMargins left="0.31496062992125984" right="0.31496062992125984" top="0.35433070866141736" bottom="0.35433070866141736" header="0.31496062992125984" footer="0.31496062992125984"/>
  <pageSetup paperSize="9" scale="8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табл. 3 на 03.08.2026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2026-08-05T05:19:18Z</dcterms:modified>
</cp:coreProperties>
</file>