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185" windowWidth="15120" windowHeight="6930"/>
  </bookViews>
  <sheets>
    <sheet name="видатки 2024" sheetId="1" r:id="rId1"/>
  </sheets>
  <definedNames>
    <definedName name="_xlnm.Print_Titles" localSheetId="0">'видатки 2024'!$8:$10</definedName>
  </definedNames>
  <calcPr calcId="145621" refMode="R1C1"/>
</workbook>
</file>

<file path=xl/calcChain.xml><?xml version="1.0" encoding="utf-8"?>
<calcChain xmlns="http://schemas.openxmlformats.org/spreadsheetml/2006/main">
  <c r="H14" i="1" l="1"/>
  <c r="I14" i="1"/>
  <c r="H15" i="1"/>
  <c r="I15" i="1"/>
  <c r="H16" i="1"/>
  <c r="I16" i="1"/>
  <c r="H19" i="1"/>
  <c r="I19" i="1"/>
  <c r="H20" i="1"/>
  <c r="I20" i="1"/>
  <c r="H22" i="1"/>
  <c r="I22" i="1"/>
  <c r="H23" i="1"/>
  <c r="H24" i="1"/>
  <c r="I24" i="1"/>
  <c r="H25" i="1"/>
  <c r="I25" i="1"/>
  <c r="H26" i="1"/>
  <c r="H27" i="1"/>
  <c r="I27" i="1"/>
  <c r="H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H38" i="1"/>
  <c r="H39" i="1"/>
  <c r="I39" i="1"/>
  <c r="H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H66" i="1"/>
  <c r="H67" i="1"/>
  <c r="I67" i="1"/>
  <c r="H68" i="1"/>
  <c r="I68" i="1"/>
  <c r="H69" i="1"/>
  <c r="I69" i="1"/>
  <c r="H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H85" i="1"/>
  <c r="I85" i="1"/>
  <c r="H86" i="1"/>
  <c r="I86" i="1"/>
  <c r="H87" i="1"/>
  <c r="H88" i="1"/>
  <c r="H89" i="1"/>
  <c r="I89" i="1"/>
  <c r="H90" i="1"/>
  <c r="I90" i="1"/>
  <c r="H91" i="1"/>
  <c r="I91" i="1"/>
  <c r="H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H107" i="1"/>
  <c r="I107" i="1"/>
  <c r="H108" i="1"/>
  <c r="I108" i="1"/>
  <c r="H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H157" i="1"/>
  <c r="H158" i="1"/>
  <c r="I158" i="1"/>
  <c r="H159" i="1"/>
  <c r="I159" i="1"/>
  <c r="H160" i="1"/>
  <c r="I160" i="1"/>
  <c r="H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H350" i="1"/>
  <c r="H351" i="1"/>
  <c r="I351" i="1"/>
  <c r="H352" i="1"/>
  <c r="I352" i="1"/>
  <c r="H353" i="1"/>
  <c r="I353" i="1"/>
  <c r="H354" i="1"/>
  <c r="H355" i="1"/>
  <c r="I355" i="1"/>
  <c r="H356" i="1"/>
  <c r="I356" i="1"/>
  <c r="H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H399" i="1"/>
  <c r="H400" i="1"/>
  <c r="I400" i="1"/>
  <c r="H401" i="1"/>
  <c r="I401" i="1"/>
  <c r="H402" i="1"/>
  <c r="I402" i="1"/>
  <c r="H403" i="1"/>
  <c r="H404" i="1"/>
  <c r="I404" i="1"/>
  <c r="H405" i="1"/>
  <c r="I405" i="1"/>
  <c r="H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H414" i="1"/>
  <c r="I414" i="1"/>
  <c r="H415" i="1"/>
  <c r="I415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H429" i="1"/>
  <c r="H430" i="1"/>
  <c r="I430" i="1"/>
  <c r="H431" i="1"/>
  <c r="I431" i="1"/>
  <c r="H432" i="1"/>
  <c r="I432" i="1"/>
  <c r="H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H453" i="1"/>
  <c r="I453" i="1"/>
  <c r="H454" i="1"/>
  <c r="I454" i="1"/>
  <c r="H455" i="1"/>
  <c r="I455" i="1"/>
  <c r="H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G18" i="1"/>
  <c r="I18" i="1" s="1"/>
  <c r="G44" i="1"/>
  <c r="G43" i="1"/>
  <c r="G42" i="1"/>
  <c r="G41" i="1"/>
  <c r="G40" i="1"/>
  <c r="G39" i="1"/>
  <c r="G38" i="1"/>
  <c r="I38" i="1" s="1"/>
  <c r="G36" i="1"/>
  <c r="G35" i="1"/>
  <c r="G34" i="1"/>
  <c r="G33" i="1"/>
  <c r="G32" i="1"/>
  <c r="G31" i="1"/>
  <c r="G30" i="1"/>
  <c r="G29" i="1"/>
  <c r="G28" i="1"/>
  <c r="G27" i="1"/>
  <c r="G26" i="1"/>
  <c r="I26" i="1" s="1"/>
  <c r="G25" i="1"/>
  <c r="G24" i="1"/>
  <c r="G22" i="1"/>
  <c r="G21" i="1"/>
  <c r="G20" i="1"/>
  <c r="G19" i="1"/>
  <c r="G16" i="1"/>
  <c r="G15" i="1"/>
  <c r="G14" i="1"/>
  <c r="I28" i="1" l="1"/>
  <c r="G23" i="1"/>
  <c r="G17" i="1" s="1"/>
  <c r="I21" i="1"/>
  <c r="I40" i="1"/>
  <c r="G37" i="1"/>
  <c r="F41" i="1"/>
  <c r="F44" i="1"/>
  <c r="F38" i="1"/>
  <c r="F16" i="1"/>
  <c r="F15" i="1"/>
  <c r="D237" i="1"/>
  <c r="E24" i="1"/>
  <c r="D24" i="1"/>
  <c r="D26" i="1"/>
  <c r="E25" i="1"/>
  <c r="E35" i="1"/>
  <c r="D22" i="1"/>
  <c r="D18" i="1"/>
  <c r="E16" i="1"/>
  <c r="D16" i="1"/>
  <c r="E15" i="1"/>
  <c r="D15" i="1"/>
  <c r="I23" i="1" l="1"/>
  <c r="I17" i="1"/>
  <c r="G13" i="1"/>
  <c r="I37" i="1"/>
  <c r="F40" i="1"/>
  <c r="F43" i="1"/>
  <c r="F42" i="1"/>
  <c r="E43" i="1"/>
  <c r="D43" i="1"/>
  <c r="G471" i="1"/>
  <c r="G470" i="1" s="1"/>
  <c r="F471" i="1"/>
  <c r="F470" i="1" s="1"/>
  <c r="E471" i="1"/>
  <c r="E470" i="1" s="1"/>
  <c r="D471" i="1"/>
  <c r="D470" i="1" s="1"/>
  <c r="G468" i="1"/>
  <c r="G467" i="1" s="1"/>
  <c r="F468" i="1"/>
  <c r="F467" i="1" s="1"/>
  <c r="E468" i="1"/>
  <c r="E467" i="1" s="1"/>
  <c r="D468" i="1"/>
  <c r="D467" i="1" s="1"/>
  <c r="G462" i="1"/>
  <c r="D19" i="1"/>
  <c r="G445" i="1"/>
  <c r="F445" i="1"/>
  <c r="E445" i="1"/>
  <c r="D445" i="1"/>
  <c r="G437" i="1"/>
  <c r="E21" i="1"/>
  <c r="D21" i="1"/>
  <c r="F413" i="1"/>
  <c r="G413" i="1"/>
  <c r="G405" i="1"/>
  <c r="F405" i="1"/>
  <c r="F21" i="1" s="1"/>
  <c r="F404" i="1"/>
  <c r="F36" i="1"/>
  <c r="E36" i="1"/>
  <c r="D36" i="1"/>
  <c r="G378" i="1"/>
  <c r="G377" i="1" s="1"/>
  <c r="F378" i="1"/>
  <c r="F377" i="1" s="1"/>
  <c r="E378" i="1"/>
  <c r="E377" i="1" s="1"/>
  <c r="D378" i="1"/>
  <c r="D377" i="1" s="1"/>
  <c r="E44" i="1"/>
  <c r="D44" i="1"/>
  <c r="F31" i="1"/>
  <c r="E31" i="1"/>
  <c r="D31" i="1"/>
  <c r="F362" i="1"/>
  <c r="G364" i="1"/>
  <c r="I413" i="1" l="1"/>
  <c r="H21" i="1"/>
  <c r="I13" i="1"/>
  <c r="G362" i="1"/>
  <c r="G334" i="1" l="1"/>
  <c r="F333" i="1"/>
  <c r="G333" i="1"/>
  <c r="D329" i="1"/>
  <c r="E329" i="1"/>
  <c r="G296" i="1"/>
  <c r="G295" i="1" s="1"/>
  <c r="F296" i="1"/>
  <c r="F295" i="1" s="1"/>
  <c r="E296" i="1"/>
  <c r="E295" i="1" s="1"/>
  <c r="D296" i="1"/>
  <c r="D295" i="1" s="1"/>
  <c r="F20" i="1"/>
  <c r="E20" i="1"/>
  <c r="D20" i="1"/>
  <c r="F39" i="1"/>
  <c r="G293" i="1"/>
  <c r="G292" i="1" s="1"/>
  <c r="G291" i="1" s="1"/>
  <c r="F293" i="1"/>
  <c r="F292" i="1" s="1"/>
  <c r="F291" i="1" s="1"/>
  <c r="E293" i="1"/>
  <c r="E292" i="1" s="1"/>
  <c r="E291" i="1" s="1"/>
  <c r="D293" i="1"/>
  <c r="D292" i="1" s="1"/>
  <c r="D291" i="1" s="1"/>
  <c r="G288" i="1"/>
  <c r="G287" i="1" s="1"/>
  <c r="G286" i="1" s="1"/>
  <c r="F288" i="1"/>
  <c r="F287" i="1" s="1"/>
  <c r="F286" i="1" s="1"/>
  <c r="E288" i="1"/>
  <c r="E287" i="1" s="1"/>
  <c r="E286" i="1" s="1"/>
  <c r="D288" i="1"/>
  <c r="D287" i="1" s="1"/>
  <c r="D286" i="1" s="1"/>
  <c r="G283" i="1"/>
  <c r="G282" i="1" s="1"/>
  <c r="G281" i="1" s="1"/>
  <c r="F283" i="1"/>
  <c r="F282" i="1" s="1"/>
  <c r="F281" i="1" s="1"/>
  <c r="E283" i="1"/>
  <c r="E282" i="1" s="1"/>
  <c r="E281" i="1" s="1"/>
  <c r="D283" i="1"/>
  <c r="D282" i="1" s="1"/>
  <c r="D281" i="1" s="1"/>
  <c r="G275" i="1"/>
  <c r="G274" i="1" s="1"/>
  <c r="F275" i="1"/>
  <c r="F274" i="1" s="1"/>
  <c r="E275" i="1"/>
  <c r="E274" i="1" s="1"/>
  <c r="D275" i="1"/>
  <c r="D274" i="1" s="1"/>
  <c r="G272" i="1"/>
  <c r="G271" i="1" s="1"/>
  <c r="F272" i="1"/>
  <c r="F271" i="1" s="1"/>
  <c r="E272" i="1"/>
  <c r="E271" i="1" s="1"/>
  <c r="D272" i="1"/>
  <c r="D271" i="1" s="1"/>
  <c r="G257" i="1" l="1"/>
  <c r="G256" i="1" s="1"/>
  <c r="G255" i="1" s="1"/>
  <c r="F257" i="1"/>
  <c r="F256" i="1" s="1"/>
  <c r="F255" i="1" s="1"/>
  <c r="E257" i="1"/>
  <c r="E256" i="1" s="1"/>
  <c r="E255" i="1" s="1"/>
  <c r="D257" i="1"/>
  <c r="D256" i="1" s="1"/>
  <c r="D255" i="1" s="1"/>
  <c r="G253" i="1"/>
  <c r="G252" i="1" s="1"/>
  <c r="F253" i="1"/>
  <c r="F252" i="1" s="1"/>
  <c r="E253" i="1"/>
  <c r="E252" i="1" s="1"/>
  <c r="D253" i="1"/>
  <c r="D252" i="1"/>
  <c r="G250" i="1"/>
  <c r="G249" i="1" s="1"/>
  <c r="F250" i="1"/>
  <c r="F249" i="1" s="1"/>
  <c r="E250" i="1"/>
  <c r="E249" i="1" s="1"/>
  <c r="D250" i="1"/>
  <c r="D249" i="1" s="1"/>
  <c r="G234" i="1"/>
  <c r="G233" i="1" s="1"/>
  <c r="F234" i="1"/>
  <c r="F233" i="1" s="1"/>
  <c r="E234" i="1"/>
  <c r="E233" i="1" s="1"/>
  <c r="D234" i="1"/>
  <c r="D233" i="1" s="1"/>
  <c r="G231" i="1"/>
  <c r="G230" i="1" s="1"/>
  <c r="F231" i="1"/>
  <c r="F230" i="1" s="1"/>
  <c r="E231" i="1"/>
  <c r="E230" i="1" s="1"/>
  <c r="D231" i="1"/>
  <c r="D230" i="1" s="1"/>
  <c r="G247" i="1"/>
  <c r="G246" i="1" s="1"/>
  <c r="F247" i="1"/>
  <c r="F246" i="1" s="1"/>
  <c r="E247" i="1"/>
  <c r="E246" i="1" s="1"/>
  <c r="D247" i="1"/>
  <c r="D246" i="1" s="1"/>
  <c r="G243" i="1"/>
  <c r="G242" i="1" s="1"/>
  <c r="F243" i="1"/>
  <c r="F242" i="1" s="1"/>
  <c r="E243" i="1"/>
  <c r="E242" i="1" s="1"/>
  <c r="D243" i="1"/>
  <c r="D242" i="1" s="1"/>
  <c r="E38" i="1"/>
  <c r="D38" i="1"/>
  <c r="G217" i="1"/>
  <c r="F217" i="1"/>
  <c r="E217" i="1"/>
  <c r="D217" i="1"/>
  <c r="G188" i="1" l="1"/>
  <c r="G179" i="1"/>
  <c r="G175" i="1"/>
  <c r="G172" i="1" l="1"/>
  <c r="F127" i="1"/>
  <c r="G127" i="1"/>
  <c r="F85" i="1"/>
  <c r="D75" i="1"/>
  <c r="D70" i="1" s="1"/>
  <c r="I127" i="1" l="1"/>
  <c r="G62" i="1"/>
  <c r="F62" i="1"/>
  <c r="E41" i="1" l="1"/>
  <c r="D41" i="1"/>
  <c r="F35" i="1"/>
  <c r="D35" i="1"/>
  <c r="E28" i="1"/>
  <c r="F28" i="1"/>
  <c r="D28" i="1"/>
  <c r="F24" i="1"/>
  <c r="E413" i="1"/>
  <c r="D413" i="1"/>
  <c r="E396" i="1"/>
  <c r="F396" i="1"/>
  <c r="G396" i="1"/>
  <c r="D396" i="1"/>
  <c r="E357" i="1"/>
  <c r="F357" i="1"/>
  <c r="G357" i="1"/>
  <c r="D357" i="1"/>
  <c r="E213" i="1"/>
  <c r="F213" i="1"/>
  <c r="G213" i="1"/>
  <c r="D213" i="1"/>
  <c r="G400" i="1"/>
  <c r="E362" i="1"/>
  <c r="D362" i="1"/>
  <c r="E40" i="1"/>
  <c r="E33" i="1"/>
  <c r="F33" i="1"/>
  <c r="F25" i="1"/>
  <c r="E26" i="1"/>
  <c r="F26" i="1"/>
  <c r="E27" i="1"/>
  <c r="F27" i="1"/>
  <c r="E29" i="1"/>
  <c r="F29" i="1"/>
  <c r="E19" i="1"/>
  <c r="F19" i="1"/>
  <c r="E22" i="1"/>
  <c r="F22" i="1"/>
  <c r="D40" i="1"/>
  <c r="E461" i="1"/>
  <c r="F461" i="1"/>
  <c r="G461" i="1"/>
  <c r="D461" i="1"/>
  <c r="D460" i="1" s="1"/>
  <c r="E456" i="1"/>
  <c r="F456" i="1"/>
  <c r="G456" i="1"/>
  <c r="D456" i="1"/>
  <c r="E314" i="1"/>
  <c r="F314" i="1"/>
  <c r="G314" i="1"/>
  <c r="D314" i="1"/>
  <c r="G149" i="1"/>
  <c r="F149" i="1"/>
  <c r="E149" i="1"/>
  <c r="D149" i="1"/>
  <c r="E187" i="1"/>
  <c r="F187" i="1"/>
  <c r="G187" i="1"/>
  <c r="D187" i="1"/>
  <c r="G171" i="1"/>
  <c r="F171" i="1"/>
  <c r="E171" i="1"/>
  <c r="D171" i="1"/>
  <c r="E62" i="1"/>
  <c r="D62" i="1"/>
  <c r="E137" i="1"/>
  <c r="E135" i="1" s="1"/>
  <c r="D25" i="1"/>
  <c r="I357" i="1" l="1"/>
  <c r="I456" i="1"/>
  <c r="E375" i="1"/>
  <c r="E374" i="1" s="1"/>
  <c r="E373" i="1" s="1"/>
  <c r="F375" i="1"/>
  <c r="F374" i="1" s="1"/>
  <c r="F373" i="1" s="1"/>
  <c r="G375" i="1"/>
  <c r="G374" i="1" s="1"/>
  <c r="G373" i="1" s="1"/>
  <c r="D375" i="1"/>
  <c r="D374" i="1" s="1"/>
  <c r="G371" i="1"/>
  <c r="G370" i="1" s="1"/>
  <c r="F371" i="1"/>
  <c r="F370" i="1" s="1"/>
  <c r="E371" i="1"/>
  <c r="E370" i="1" s="1"/>
  <c r="D371" i="1"/>
  <c r="D370" i="1" s="1"/>
  <c r="E344" i="1"/>
  <c r="E341" i="1" s="1"/>
  <c r="F344" i="1"/>
  <c r="F341" i="1" s="1"/>
  <c r="G344" i="1"/>
  <c r="G341" i="1" s="1"/>
  <c r="D344" i="1"/>
  <c r="D341" i="1" s="1"/>
  <c r="E347" i="1"/>
  <c r="F347" i="1"/>
  <c r="G347" i="1"/>
  <c r="E338" i="1"/>
  <c r="F338" i="1"/>
  <c r="G338" i="1"/>
  <c r="D347" i="1"/>
  <c r="D338" i="1"/>
  <c r="E279" i="1"/>
  <c r="E278" i="1" s="1"/>
  <c r="E277" i="1" s="1"/>
  <c r="D279" i="1"/>
  <c r="D278" i="1" s="1"/>
  <c r="D277" i="1" s="1"/>
  <c r="G269" i="1"/>
  <c r="F269" i="1"/>
  <c r="E269" i="1"/>
  <c r="D269" i="1"/>
  <c r="G267" i="1"/>
  <c r="G266" i="1" s="1"/>
  <c r="F267" i="1"/>
  <c r="F266" i="1" s="1"/>
  <c r="E267" i="1"/>
  <c r="E266" i="1" s="1"/>
  <c r="D267" i="1"/>
  <c r="D266" i="1" s="1"/>
  <c r="D263" i="1"/>
  <c r="G261" i="1"/>
  <c r="G260" i="1" s="1"/>
  <c r="F261" i="1"/>
  <c r="F260" i="1" s="1"/>
  <c r="E261" i="1"/>
  <c r="E260" i="1" s="1"/>
  <c r="D261" i="1"/>
  <c r="D260" i="1" s="1"/>
  <c r="D192" i="1"/>
  <c r="D265" i="1" l="1"/>
  <c r="F265" i="1"/>
  <c r="F337" i="1"/>
  <c r="F336" i="1" s="1"/>
  <c r="D337" i="1"/>
  <c r="D336" i="1" s="1"/>
  <c r="G337" i="1"/>
  <c r="G336" i="1" s="1"/>
  <c r="E337" i="1"/>
  <c r="E336" i="1" s="1"/>
  <c r="G265" i="1"/>
  <c r="D259" i="1"/>
  <c r="D245" i="1" s="1"/>
  <c r="D241" i="1" s="1"/>
  <c r="E265" i="1"/>
  <c r="E32" i="1"/>
  <c r="F32" i="1"/>
  <c r="E34" i="1"/>
  <c r="F34" i="1"/>
  <c r="E14" i="1"/>
  <c r="F14" i="1"/>
  <c r="E30" i="1"/>
  <c r="F30" i="1"/>
  <c r="D37" i="1"/>
  <c r="D33" i="1"/>
  <c r="G465" i="1"/>
  <c r="G464" i="1" s="1"/>
  <c r="F465" i="1"/>
  <c r="F464" i="1" s="1"/>
  <c r="E465" i="1"/>
  <c r="E464" i="1" s="1"/>
  <c r="D465" i="1"/>
  <c r="D464" i="1" s="1"/>
  <c r="E333" i="1"/>
  <c r="D333" i="1"/>
  <c r="G263" i="1"/>
  <c r="G259" i="1" s="1"/>
  <c r="G245" i="1" s="1"/>
  <c r="G241" i="1" s="1"/>
  <c r="F263" i="1"/>
  <c r="F259" i="1" s="1"/>
  <c r="F245" i="1" s="1"/>
  <c r="F241" i="1" s="1"/>
  <c r="F18" i="1" s="1"/>
  <c r="E263" i="1"/>
  <c r="E259" i="1" s="1"/>
  <c r="E245" i="1" s="1"/>
  <c r="E241" i="1" s="1"/>
  <c r="E18" i="1" s="1"/>
  <c r="H18" i="1" l="1"/>
  <c r="F17" i="1"/>
  <c r="F37" i="1"/>
  <c r="E37" i="1"/>
  <c r="E23" i="1"/>
  <c r="F23" i="1"/>
  <c r="H17" i="1" l="1"/>
  <c r="E17" i="1"/>
  <c r="E13" i="1" s="1"/>
  <c r="F279" i="1" l="1"/>
  <c r="G279" i="1"/>
  <c r="F278" i="1" l="1"/>
  <c r="F277" i="1" s="1"/>
  <c r="F13" i="1"/>
  <c r="G278" i="1"/>
  <c r="G277" i="1" s="1"/>
  <c r="H13" i="1" l="1"/>
  <c r="D34" i="1"/>
  <c r="D32" i="1"/>
  <c r="D30" i="1"/>
  <c r="D29" i="1"/>
  <c r="D27" i="1"/>
  <c r="D23" i="1" l="1"/>
  <c r="D17" i="1" s="1"/>
  <c r="E127" i="1"/>
  <c r="D127" i="1"/>
  <c r="E367" i="1"/>
  <c r="F367" i="1"/>
  <c r="G367" i="1"/>
  <c r="D367" i="1"/>
  <c r="G319" i="1" l="1"/>
  <c r="F319" i="1"/>
  <c r="E319" i="1"/>
  <c r="D319" i="1"/>
  <c r="G308" i="1"/>
  <c r="F308" i="1"/>
  <c r="E308" i="1"/>
  <c r="D308" i="1"/>
  <c r="D303" i="1" l="1"/>
  <c r="G303" i="1"/>
  <c r="F303" i="1"/>
  <c r="E303" i="1"/>
  <c r="G300" i="1"/>
  <c r="F300" i="1"/>
  <c r="E300" i="1"/>
  <c r="D300" i="1"/>
  <c r="D132" i="1"/>
  <c r="G137" i="1"/>
  <c r="G135" i="1" s="1"/>
  <c r="F137" i="1"/>
  <c r="F135" i="1" s="1"/>
  <c r="D137" i="1"/>
  <c r="D135" i="1" s="1"/>
  <c r="G132" i="1"/>
  <c r="G131" i="1" s="1"/>
  <c r="F132" i="1"/>
  <c r="E132" i="1"/>
  <c r="E131" i="1" s="1"/>
  <c r="E299" i="1" l="1"/>
  <c r="E298" i="1" s="1"/>
  <c r="G299" i="1"/>
  <c r="D299" i="1"/>
  <c r="D298" i="1" s="1"/>
  <c r="F299" i="1"/>
  <c r="F298" i="1" s="1"/>
  <c r="F131" i="1"/>
  <c r="F130" i="1" s="1"/>
  <c r="D131" i="1"/>
  <c r="D130" i="1" s="1"/>
  <c r="G298" i="1"/>
  <c r="G130" i="1"/>
  <c r="E130" i="1"/>
  <c r="G106" i="1" l="1"/>
  <c r="F67" i="1"/>
  <c r="E450" i="1"/>
  <c r="F450" i="1"/>
  <c r="G450" i="1"/>
  <c r="D450" i="1"/>
  <c r="E388" i="1"/>
  <c r="E385" i="1" s="1"/>
  <c r="F388" i="1"/>
  <c r="F385" i="1" s="1"/>
  <c r="G388" i="1"/>
  <c r="G385" i="1" s="1"/>
  <c r="D388" i="1"/>
  <c r="D385" i="1" s="1"/>
  <c r="G238" i="1"/>
  <c r="G237" i="1" s="1"/>
  <c r="G236" i="1" s="1"/>
  <c r="F238" i="1"/>
  <c r="F237" i="1" s="1"/>
  <c r="F236" i="1" s="1"/>
  <c r="E238" i="1"/>
  <c r="E237" i="1" s="1"/>
  <c r="E236" i="1" s="1"/>
  <c r="D238" i="1"/>
  <c r="D236" i="1" s="1"/>
  <c r="G227" i="1"/>
  <c r="G226" i="1" s="1"/>
  <c r="G225" i="1" s="1"/>
  <c r="G223" i="1" s="1"/>
  <c r="F227" i="1"/>
  <c r="F226" i="1" s="1"/>
  <c r="F225" i="1" s="1"/>
  <c r="F223" i="1" s="1"/>
  <c r="E227" i="1"/>
  <c r="E226" i="1" s="1"/>
  <c r="E225" i="1" s="1"/>
  <c r="E223" i="1" s="1"/>
  <c r="D227" i="1"/>
  <c r="D226" i="1" s="1"/>
  <c r="D225" i="1" s="1"/>
  <c r="D223" i="1" s="1"/>
  <c r="D198" i="1"/>
  <c r="D153" i="1"/>
  <c r="D152" i="1" s="1"/>
  <c r="D151" i="1" s="1"/>
  <c r="G153" i="1"/>
  <c r="G152" i="1" s="1"/>
  <c r="G151" i="1" s="1"/>
  <c r="F153" i="1"/>
  <c r="F152" i="1" s="1"/>
  <c r="F151" i="1" s="1"/>
  <c r="E153" i="1"/>
  <c r="E152" i="1" s="1"/>
  <c r="E151" i="1" s="1"/>
  <c r="D144" i="1"/>
  <c r="G147" i="1"/>
  <c r="F147" i="1"/>
  <c r="E147" i="1"/>
  <c r="D147" i="1"/>
  <c r="G144" i="1"/>
  <c r="F144" i="1"/>
  <c r="E144" i="1"/>
  <c r="I106" i="1" l="1"/>
  <c r="F143" i="1"/>
  <c r="F142" i="1" s="1"/>
  <c r="E143" i="1"/>
  <c r="E142" i="1" s="1"/>
  <c r="G143" i="1"/>
  <c r="G142" i="1" s="1"/>
  <c r="D143" i="1"/>
  <c r="D142" i="1" s="1"/>
  <c r="E67" i="1"/>
  <c r="D323" i="1" l="1"/>
  <c r="E318" i="1"/>
  <c r="E317" i="1" s="1"/>
  <c r="F318" i="1"/>
  <c r="F317" i="1" s="1"/>
  <c r="G318" i="1"/>
  <c r="G317" i="1" s="1"/>
  <c r="D318" i="1"/>
  <c r="D317" i="1" s="1"/>
  <c r="E210" i="1" l="1"/>
  <c r="E119" i="1" l="1"/>
  <c r="E114" i="1" s="1"/>
  <c r="F119" i="1"/>
  <c r="F114" i="1" s="1"/>
  <c r="G119" i="1"/>
  <c r="G114" i="1" s="1"/>
  <c r="D119" i="1"/>
  <c r="D114" i="1" s="1"/>
  <c r="E382" i="1" l="1"/>
  <c r="F382" i="1"/>
  <c r="F381" i="1" s="1"/>
  <c r="F380" i="1" s="1"/>
  <c r="G382" i="1"/>
  <c r="G381" i="1" s="1"/>
  <c r="G380" i="1" s="1"/>
  <c r="E366" i="1"/>
  <c r="E365" i="1" s="1"/>
  <c r="F366" i="1"/>
  <c r="F365" i="1" s="1"/>
  <c r="G366" i="1"/>
  <c r="G365" i="1" s="1"/>
  <c r="E354" i="1"/>
  <c r="F354" i="1"/>
  <c r="G354" i="1"/>
  <c r="E351" i="1"/>
  <c r="F351" i="1"/>
  <c r="G351" i="1"/>
  <c r="E326" i="1"/>
  <c r="F329" i="1"/>
  <c r="F326" i="1" s="1"/>
  <c r="G329" i="1"/>
  <c r="G326" i="1" s="1"/>
  <c r="E323" i="1"/>
  <c r="F323" i="1"/>
  <c r="G323" i="1"/>
  <c r="F210" i="1"/>
  <c r="F209" i="1" s="1"/>
  <c r="F208" i="1" s="1"/>
  <c r="G210" i="1"/>
  <c r="E198" i="1"/>
  <c r="F198" i="1"/>
  <c r="G198" i="1"/>
  <c r="E192" i="1"/>
  <c r="F192" i="1"/>
  <c r="G192" i="1"/>
  <c r="E181" i="1"/>
  <c r="F181" i="1"/>
  <c r="F178" i="1" s="1"/>
  <c r="G181" i="1"/>
  <c r="G178" i="1" s="1"/>
  <c r="G174" i="1" s="1"/>
  <c r="G173" i="1" s="1"/>
  <c r="E175" i="1"/>
  <c r="F175" i="1"/>
  <c r="E164" i="1"/>
  <c r="E161" i="1" s="1"/>
  <c r="F164" i="1"/>
  <c r="F161" i="1" s="1"/>
  <c r="G164" i="1"/>
  <c r="G161" i="1" s="1"/>
  <c r="E158" i="1"/>
  <c r="F158" i="1"/>
  <c r="G158" i="1"/>
  <c r="E106" i="1"/>
  <c r="F106" i="1"/>
  <c r="E97" i="1"/>
  <c r="E92" i="1" s="1"/>
  <c r="F97" i="1"/>
  <c r="F92" i="1" s="1"/>
  <c r="G97" i="1"/>
  <c r="G92" i="1" s="1"/>
  <c r="E89" i="1"/>
  <c r="F89" i="1"/>
  <c r="G89" i="1"/>
  <c r="E84" i="1"/>
  <c r="F84" i="1"/>
  <c r="G84" i="1"/>
  <c r="E75" i="1"/>
  <c r="E70" i="1" s="1"/>
  <c r="E66" i="1" s="1"/>
  <c r="F75" i="1"/>
  <c r="F70" i="1" s="1"/>
  <c r="F66" i="1" s="1"/>
  <c r="G75" i="1"/>
  <c r="G70" i="1" s="1"/>
  <c r="G67" i="1"/>
  <c r="E55" i="1"/>
  <c r="E51" i="1" s="1"/>
  <c r="F55" i="1"/>
  <c r="F51" i="1" s="1"/>
  <c r="G55" i="1"/>
  <c r="G51" i="1" s="1"/>
  <c r="E48" i="1"/>
  <c r="F48" i="1"/>
  <c r="G48" i="1"/>
  <c r="I70" i="1" l="1"/>
  <c r="I84" i="1"/>
  <c r="I92" i="1"/>
  <c r="I161" i="1"/>
  <c r="I354" i="1"/>
  <c r="E381" i="1"/>
  <c r="E380" i="1" s="1"/>
  <c r="F174" i="1"/>
  <c r="F173" i="1" s="1"/>
  <c r="G66" i="1"/>
  <c r="G88" i="1"/>
  <c r="E88" i="1"/>
  <c r="F88" i="1"/>
  <c r="E178" i="1"/>
  <c r="E174" i="1" s="1"/>
  <c r="E173" i="1" s="1"/>
  <c r="F350" i="1"/>
  <c r="F349" i="1" s="1"/>
  <c r="F322" i="1"/>
  <c r="F321" i="1" s="1"/>
  <c r="F65" i="1"/>
  <c r="G350" i="1"/>
  <c r="E350" i="1"/>
  <c r="E349" i="1" s="1"/>
  <c r="G322" i="1"/>
  <c r="G321" i="1" s="1"/>
  <c r="E322" i="1"/>
  <c r="E321" i="1" s="1"/>
  <c r="G209" i="1"/>
  <c r="G208" i="1" s="1"/>
  <c r="E209" i="1"/>
  <c r="E208" i="1" s="1"/>
  <c r="F157" i="1"/>
  <c r="F156" i="1" s="1"/>
  <c r="G157" i="1"/>
  <c r="E157" i="1"/>
  <c r="E156" i="1" s="1"/>
  <c r="E65" i="1"/>
  <c r="E460" i="1"/>
  <c r="F460" i="1"/>
  <c r="G460" i="1"/>
  <c r="I66" i="1" l="1"/>
  <c r="G65" i="1"/>
  <c r="I65" i="1" s="1"/>
  <c r="I88" i="1"/>
  <c r="G156" i="1"/>
  <c r="I157" i="1"/>
  <c r="G349" i="1"/>
  <c r="I350" i="1"/>
  <c r="E438" i="1"/>
  <c r="F438" i="1"/>
  <c r="G438" i="1"/>
  <c r="D438" i="1"/>
  <c r="E406" i="1"/>
  <c r="F406" i="1"/>
  <c r="G406" i="1"/>
  <c r="D406" i="1"/>
  <c r="D354" i="1"/>
  <c r="I156" i="1" l="1"/>
  <c r="I349" i="1"/>
  <c r="I406" i="1"/>
  <c r="D210" i="1"/>
  <c r="F195" i="1"/>
  <c r="F191" i="1" s="1"/>
  <c r="F190" i="1" s="1"/>
  <c r="D181" i="1"/>
  <c r="D164" i="1"/>
  <c r="D161" i="1" s="1"/>
  <c r="G87" i="1"/>
  <c r="F87" i="1"/>
  <c r="E87" i="1"/>
  <c r="D97" i="1"/>
  <c r="D55" i="1"/>
  <c r="D51" i="1" s="1"/>
  <c r="I87" i="1" l="1"/>
  <c r="D209" i="1"/>
  <c r="D208" i="1" s="1"/>
  <c r="G11" i="1" l="1"/>
  <c r="I11" i="1" l="1"/>
  <c r="E424" i="1"/>
  <c r="D424" i="1"/>
  <c r="D421" i="1" s="1"/>
  <c r="E403" i="1"/>
  <c r="F403" i="1"/>
  <c r="G403" i="1"/>
  <c r="D403" i="1"/>
  <c r="D326" i="1"/>
  <c r="E195" i="1"/>
  <c r="E191" i="1" s="1"/>
  <c r="E190" i="1" s="1"/>
  <c r="G195" i="1"/>
  <c r="G191" i="1" s="1"/>
  <c r="G190" i="1" s="1"/>
  <c r="D195" i="1"/>
  <c r="D178" i="1"/>
  <c r="E47" i="1"/>
  <c r="E46" i="1" s="1"/>
  <c r="F47" i="1"/>
  <c r="F46" i="1" s="1"/>
  <c r="G47" i="1"/>
  <c r="G46" i="1" s="1"/>
  <c r="G454" i="1"/>
  <c r="G453" i="1" s="1"/>
  <c r="G452" i="1" s="1"/>
  <c r="F454" i="1"/>
  <c r="F453" i="1" s="1"/>
  <c r="F452" i="1" s="1"/>
  <c r="E454" i="1"/>
  <c r="E453" i="1" s="1"/>
  <c r="E452" i="1" s="1"/>
  <c r="D454" i="1"/>
  <c r="D453" i="1" s="1"/>
  <c r="D452" i="1" s="1"/>
  <c r="E449" i="1"/>
  <c r="E448" i="1" s="1"/>
  <c r="F449" i="1"/>
  <c r="F448" i="1" s="1"/>
  <c r="G449" i="1"/>
  <c r="G448" i="1" s="1"/>
  <c r="D449" i="1"/>
  <c r="D448" i="1" s="1"/>
  <c r="E433" i="1"/>
  <c r="F433" i="1"/>
  <c r="G433" i="1"/>
  <c r="D433" i="1"/>
  <c r="G430" i="1"/>
  <c r="F430" i="1"/>
  <c r="E430" i="1"/>
  <c r="D430" i="1"/>
  <c r="E421" i="1"/>
  <c r="G418" i="1"/>
  <c r="F418" i="1"/>
  <c r="E418" i="1"/>
  <c r="D418" i="1"/>
  <c r="F400" i="1"/>
  <c r="E400" i="1"/>
  <c r="D400" i="1"/>
  <c r="D382" i="1"/>
  <c r="D381" i="1" s="1"/>
  <c r="I403" i="1" l="1"/>
  <c r="I433" i="1"/>
  <c r="I452" i="1"/>
  <c r="G429" i="1"/>
  <c r="F429" i="1"/>
  <c r="F428" i="1" s="1"/>
  <c r="G417" i="1"/>
  <c r="D380" i="1"/>
  <c r="E417" i="1"/>
  <c r="E416" i="1" s="1"/>
  <c r="D399" i="1"/>
  <c r="D398" i="1" s="1"/>
  <c r="F399" i="1"/>
  <c r="F398" i="1" s="1"/>
  <c r="D417" i="1"/>
  <c r="D416" i="1" s="1"/>
  <c r="F417" i="1"/>
  <c r="E399" i="1"/>
  <c r="E398" i="1" s="1"/>
  <c r="G399" i="1"/>
  <c r="D429" i="1"/>
  <c r="D428" i="1" s="1"/>
  <c r="E429" i="1"/>
  <c r="E428" i="1" s="1"/>
  <c r="D373" i="1"/>
  <c r="D366" i="1"/>
  <c r="D365" i="1" s="1"/>
  <c r="D351" i="1"/>
  <c r="D350" i="1" s="1"/>
  <c r="D322" i="1"/>
  <c r="D321" i="1" s="1"/>
  <c r="G398" i="1" l="1"/>
  <c r="I399" i="1"/>
  <c r="I398" i="1"/>
  <c r="G416" i="1"/>
  <c r="I417" i="1"/>
  <c r="F416" i="1"/>
  <c r="H417" i="1"/>
  <c r="G428" i="1"/>
  <c r="I429" i="1"/>
  <c r="D349" i="1"/>
  <c r="H416" i="1" l="1"/>
  <c r="I416" i="1"/>
  <c r="I428" i="1"/>
  <c r="G206" i="1"/>
  <c r="F206" i="1"/>
  <c r="E206" i="1"/>
  <c r="D206" i="1"/>
  <c r="D191" i="1"/>
  <c r="D190" i="1" s="1"/>
  <c r="D175" i="1"/>
  <c r="D174" i="1" s="1"/>
  <c r="D173" i="1" s="1"/>
  <c r="D158" i="1"/>
  <c r="D157" i="1" s="1"/>
  <c r="D156" i="1" s="1"/>
  <c r="G111" i="1"/>
  <c r="G110" i="1" s="1"/>
  <c r="G109" i="1" s="1"/>
  <c r="F111" i="1"/>
  <c r="F110" i="1" s="1"/>
  <c r="F109" i="1" s="1"/>
  <c r="E111" i="1"/>
  <c r="E110" i="1" s="1"/>
  <c r="E109" i="1" s="1"/>
  <c r="D111" i="1"/>
  <c r="D110" i="1" s="1"/>
  <c r="D106" i="1"/>
  <c r="D92" i="1"/>
  <c r="D89" i="1"/>
  <c r="D84" i="1"/>
  <c r="D67" i="1"/>
  <c r="D66" i="1" s="1"/>
  <c r="I109" i="1" l="1"/>
  <c r="D205" i="1"/>
  <c r="D204" i="1" s="1"/>
  <c r="F205" i="1"/>
  <c r="F204" i="1" s="1"/>
  <c r="E205" i="1"/>
  <c r="E204" i="1" s="1"/>
  <c r="G205" i="1"/>
  <c r="G204" i="1" s="1"/>
  <c r="D88" i="1"/>
  <c r="D87" i="1" s="1"/>
  <c r="D65" i="1"/>
  <c r="D109" i="1"/>
  <c r="D14" i="1"/>
  <c r="D13" i="1" l="1"/>
  <c r="D11" i="1" s="1"/>
  <c r="D48" i="1"/>
  <c r="D47" i="1" s="1"/>
  <c r="D46" i="1" s="1"/>
  <c r="F11" i="1" l="1"/>
  <c r="E11" i="1"/>
  <c r="H11" i="1" l="1"/>
</calcChain>
</file>

<file path=xl/sharedStrings.xml><?xml version="1.0" encoding="utf-8"?>
<sst xmlns="http://schemas.openxmlformats.org/spreadsheetml/2006/main" count="537" uniqueCount="136">
  <si>
    <t>(тис. грн.)</t>
  </si>
  <si>
    <t>Код програмної класифікації видатків та кредитування бюджету / код економічної класифікації видатків бюджету або код кредитування бюджету </t>
  </si>
  <si>
    <t>Найменування згідно з програмною класифікацією видатків та кредитування бюджету </t>
  </si>
  <si>
    <t>Спеціальний фонд </t>
  </si>
  <si>
    <t>Разом </t>
  </si>
  <si>
    <t>1 </t>
  </si>
  <si>
    <t>2 </t>
  </si>
  <si>
    <t>3 </t>
  </si>
  <si>
    <t>4 </t>
  </si>
  <si>
    <t>5 </t>
  </si>
  <si>
    <t>6 </t>
  </si>
  <si>
    <t>7 </t>
  </si>
  <si>
    <t>8 </t>
  </si>
  <si>
    <t>9 </t>
  </si>
  <si>
    <t>Видатки всього за головним розпорядником коштів державного бюджету:</t>
  </si>
  <si>
    <t>в т. ч. </t>
  </si>
  <si>
    <t>Загальний  фонд </t>
  </si>
  <si>
    <t>Святошинська районна в місті Києві державна адміністрація</t>
  </si>
  <si>
    <t>Поточні видатки</t>
  </si>
  <si>
    <t xml:space="preserve">Оплата праці </t>
  </si>
  <si>
    <t>заробітна плата</t>
  </si>
  <si>
    <t>нарахування на заробітну плату</t>
  </si>
  <si>
    <t>використання товарів і послуг</t>
  </si>
  <si>
    <t>предмети, матеріали, обладнання та інвентар</t>
  </si>
  <si>
    <t>медикаменти та перев"язувальні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</si>
  <si>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</si>
  <si>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</si>
  <si>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</si>
  <si>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 послуг та  енергоносіїв</t>
  </si>
  <si>
    <t xml:space="preserve">оплата теплопостачання </t>
  </si>
  <si>
    <t>оплата водопостачання  та водовідведення</t>
  </si>
  <si>
    <t>оплата електроенергії</t>
  </si>
  <si>
    <t>оплата природного газу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</si>
  <si>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</si>
  <si>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</si>
  <si>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</si>
  <si>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виплати населенню</t>
  </si>
  <si>
    <t>інші поточні видатки</t>
  </si>
  <si>
    <t xml:space="preserve">капітальні видатки </t>
  </si>
  <si>
    <t>капітальний  ремонт інших об"єктів</t>
  </si>
  <si>
    <t>Капітальні трансферти підприємствам (установам, організаціям)</t>
  </si>
  <si>
    <t>дослідження і розробки, окремі заходитпо реалізації державних (регіональних) програм</t>
  </si>
  <si>
    <t>поточні трансферти</t>
  </si>
  <si>
    <t>субсидії та поточні трансферти підприємствам (установам, організаціям)</t>
  </si>
  <si>
    <t>капітальні трансферти населенню</t>
  </si>
  <si>
    <t>Використання товарів і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</si>
  <si>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</si>
  <si>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</si>
  <si>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 xml:space="preserve">придбання обладнання і предметів довгострокового користування </t>
  </si>
  <si>
    <t>4710160</t>
  </si>
  <si>
    <t>Керівництво і управління Святошинською районною в місті Києві державною адміністрацією</t>
  </si>
  <si>
    <t>0111</t>
  </si>
  <si>
    <t>Оплата комунальних  послуг та  енергоносіїв</t>
  </si>
  <si>
    <t>Соціальне забезпечення</t>
  </si>
  <si>
    <t xml:space="preserve">Капітальні видатки </t>
  </si>
  <si>
    <r>
      <t>капітальний ремонт інших об</t>
    </r>
    <r>
      <rPr>
        <sz val="11"/>
        <rFont val="Calibri"/>
        <family val="2"/>
        <charset val="204"/>
      </rPr>
      <t>ʾ</t>
    </r>
    <r>
      <rPr>
        <sz val="11"/>
        <rFont val="Times New Roman"/>
        <family val="1"/>
        <charset val="204"/>
      </rPr>
      <t>єктів</t>
    </r>
  </si>
  <si>
    <t>0921</t>
  </si>
  <si>
    <t>0910</t>
  </si>
  <si>
    <t>Надання дошкiльної освiти</t>
  </si>
  <si>
    <t>0960</t>
  </si>
  <si>
    <t>0990</t>
  </si>
  <si>
    <t>Забезпечення діяльності інших закладів у сфері освіти</t>
  </si>
  <si>
    <t>Інші програми та заходи у сфері освіти</t>
  </si>
  <si>
    <t>1040</t>
  </si>
  <si>
    <t>Поточні трансферти</t>
  </si>
  <si>
    <t>1090</t>
  </si>
  <si>
    <t>Інші заходи у сфері соціального захисту і соціального забезпечення</t>
  </si>
  <si>
    <t>0824</t>
  </si>
  <si>
    <t>Забезпечення діяльності бiблiотек</t>
  </si>
  <si>
    <t>0828</t>
  </si>
  <si>
    <t>Забезпечення діяльності палаців i будинків культури, клубів, центрів дозвілля та iнших клубних закладів</t>
  </si>
  <si>
    <t>0829</t>
  </si>
  <si>
    <t>Забезпечення діяльності інших закладів в галузі культури і мистецтва</t>
  </si>
  <si>
    <t>0810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</si>
  <si>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</si>
  <si>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</si>
  <si>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капітальний ремонт житлового фонду (приміщень)</t>
  </si>
  <si>
    <t>капітальні трансферти підприємствам (установам, організаціям)</t>
  </si>
  <si>
    <t>0620</t>
  </si>
  <si>
    <t>Експлуатація та технічне обслуговування житлового фонду</t>
  </si>
  <si>
    <r>
      <t>реконструкція та реставрація інших об</t>
    </r>
    <r>
      <rPr>
        <sz val="11"/>
        <rFont val="Calibri"/>
        <family val="2"/>
        <charset val="204"/>
      </rPr>
      <t>ʾ</t>
    </r>
    <r>
      <rPr>
        <sz val="11"/>
        <rFont val="Times New Roman"/>
        <family val="1"/>
        <charset val="204"/>
      </rPr>
      <t>єктів</t>
    </r>
  </si>
  <si>
    <t>Оплата комунальних послуг та енергоносіїв</t>
  </si>
  <si>
    <t>оплата інших енергоносіїв та інших комунальних послуг</t>
  </si>
  <si>
    <t>Код функціональної класифікації видатків та кредитування бюджету </t>
  </si>
  <si>
    <t>0610</t>
  </si>
  <si>
    <t>Надання позашкiльної освіти закладами позашкільної освiти, заходи iз позашкiльної роботи з дiтьми</t>
  </si>
  <si>
    <t>0922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</si>
  <si>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</si>
  <si>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</si>
  <si>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Будівництво установ та закладів соціальної сфери</t>
  </si>
  <si>
    <t>1010</t>
  </si>
  <si>
    <t>Надання реабілітаційних послуг особам з інвалідністю та дітям з інвалідністю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</si>
  <si>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</si>
  <si>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</si>
  <si>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</si>
  <si>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1060</t>
  </si>
  <si>
    <t>Забезпечення надійної та безперебійної експлуатації ліфтів</t>
  </si>
  <si>
    <t>Інша діяльність, повʾязана з експлуатацією обʾєктів житлово-комунального господарства</t>
  </si>
  <si>
    <r>
      <t>капітальне будівництво (придбання) інших об</t>
    </r>
    <r>
      <rPr>
        <sz val="11"/>
        <rFont val="Calibri"/>
        <family val="2"/>
        <charset val="204"/>
      </rPr>
      <t>ʾ</t>
    </r>
    <r>
      <rPr>
        <sz val="11"/>
        <rFont val="Times New Roman"/>
        <family val="1"/>
        <charset val="204"/>
      </rPr>
      <t>єктів</t>
    </r>
  </si>
  <si>
    <t>Надання спеціалізованої освіти мистецькими школами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</si>
  <si>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</si>
  <si>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</si>
  <si>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</si>
  <si>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Інформація про виконання бюджетних програм з деталізацією за кодами економічної класифікації видатків бюджету або класифікації кредитування бюджету коштів</t>
  </si>
  <si>
    <t>(найменування головного розпорядника коштів місцевого бюджету)</t>
  </si>
  <si>
    <t>Будівництво освітніх установ та закладів</t>
  </si>
  <si>
    <t>план на 2025 рік з урахуванням внесених змін </t>
  </si>
  <si>
    <t>касове виконання за 2025 рік </t>
  </si>
  <si>
    <t>за 2025 рік</t>
  </si>
  <si>
    <r>
      <t>медикаменти та перев</t>
    </r>
    <r>
      <rPr>
        <sz val="11"/>
        <rFont val="Calibri"/>
        <family val="2"/>
        <charset val="204"/>
      </rPr>
      <t>ʾ</t>
    </r>
    <r>
      <rPr>
        <sz val="11"/>
        <rFont val="Times New Roman"/>
        <family val="1"/>
        <charset val="204"/>
      </rPr>
      <t>язувальні матеріали</t>
    </r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</si>
  <si>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</si>
  <si>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</si>
  <si>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</si>
  <si>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</si>
  <si>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</si>
  <si>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</si>
  <si>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</si>
  <si>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створення сучасного освітнього простору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</si>
  <si>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</si>
  <si>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</si>
  <si>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 xml:space="preserve"> Капітальне будівництво (придбання) інших об'єктів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</si>
  <si>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</si>
  <si>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 xml:space="preserve"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 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</si>
  <si>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</si>
  <si>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</si>
  <si>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Надання інших пільг окремим категоріям громадян відповідно до законодавства</t>
  </si>
  <si>
    <t>Забезпечення умов для догляду та виховання дітей та молоді в дитячих будинках сімейного типу, прийомних сім’ях та сім’ях патронатних вихователів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</si>
  <si>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</si>
  <si>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Розвиток та надання послуг спеціалізованими службами підтримки осіб, які постраждали від домашнього насильства та/або насильства за ознакою статі</t>
  </si>
  <si>
    <t>Створення умов для творчого, інтелектуального, духовного та фізичного розвитку дітей та молоді за місцем їх проживання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</si>
  <si>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</si>
  <si>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</si>
  <si>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реконструкція та реставрація інших об'єктів</t>
  </si>
  <si>
    <t>Реалізація проектів (заходів) з відновлення об’єктів житлового фонду, пошкоджених/знищених внаслідок збройної агресії, за рахунок коштів місцевих бюджетів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</si>
  <si>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</si>
  <si>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r>
      <t>в т. ч. за бюджетними програмами</t>
    </r>
    <r>
      <rPr>
        <sz val="11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</si>
</sst>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  <font>
      <b/>
      <sz val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9" fillId="0" borderId="0"/>
  </cellStyleXfs>
  <cellXfs count="100">
    <xf numFmtId="0" fontId="0" fillId="0" borderId="0" xfId="0"/>
    <xf numFmtId="0" fontId="5" fillId="0" borderId="0" xfId="0" applyFont="1"/>
    <xf numFmtId="0" fontId="3" fillId="0" borderId="0" xfId="0" applyFont="1"/>
    <xf numFmtId="0" fontId="10" fillId="0" borderId="0" xfId="1" applyNumberFormat="1" applyFont="1" applyBorder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1" applyNumberFormat="1" applyFont="1" applyBorder="1" applyAlignment="1">
      <alignment wrapText="1"/>
    </xf>
    <xf numFmtId="164" fontId="10" fillId="0" borderId="0" xfId="1" applyNumberFormat="1" applyFont="1" applyBorder="1" applyAlignment="1">
      <alignment wrapText="1"/>
    </xf>
    <xf numFmtId="164" fontId="12" fillId="0" borderId="0" xfId="0" applyNumberFormat="1" applyFont="1" applyAlignment="1">
      <alignment horizontal="center"/>
    </xf>
    <xf numFmtId="0" fontId="12" fillId="0" borderId="0" xfId="0" applyFont="1"/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/>
    <xf numFmtId="0" fontId="7" fillId="0" borderId="11" xfId="0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/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7" fillId="2" borderId="11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164" fontId="15" fillId="2" borderId="1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17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justify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164" fontId="8" fillId="2" borderId="12" xfId="1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64" fontId="15" fillId="2" borderId="12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justify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justify" vertical="center" wrapText="1"/>
    </xf>
    <xf numFmtId="0" fontId="7" fillId="2" borderId="11" xfId="0" applyFont="1" applyFill="1" applyBorder="1" applyAlignment="1">
      <alignment horizontal="justify" vertical="center" wrapText="1"/>
    </xf>
    <xf numFmtId="164" fontId="12" fillId="0" borderId="0" xfId="0" applyNumberFormat="1" applyFont="1"/>
    <xf numFmtId="49" fontId="8" fillId="2" borderId="13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7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1" xfId="0" applyNumberFormat="1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2" borderId="12" xfId="1" applyNumberFormat="1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7"/>
  <sheetViews>
    <sheetView tabSelected="1" workbookViewId="0">
      <pane ySplit="10" topLeftCell="A314" activePane="bottomLeft" state="frozen"/>
      <selection pane="bottomLeft" activeCell="I485" sqref="I485"/>
    </sheetView>
  </sheetViews>
  <sheetFormatPr defaultColWidth="9.140625" defaultRowHeight="15" x14ac:dyDescent="0.25"/>
  <cols>
    <col min="1" max="1" width="14.5703125" style="11" customWidth="1"/>
    <col min="2" max="2" width="11.7109375" style="11" customWidth="1"/>
    <col min="3" max="3" width="61.140625" style="11" customWidth="1"/>
    <col min="4" max="4" width="14" style="12" customWidth="1"/>
    <col min="5" max="5" width="12.28515625" style="12" customWidth="1"/>
    <col min="6" max="6" width="13.5703125" style="12" customWidth="1"/>
    <col min="7" max="7" width="12.28515625" style="12" customWidth="1"/>
    <col min="8" max="8" width="14" style="12" customWidth="1"/>
    <col min="9" max="9" width="11.85546875" style="12" customWidth="1"/>
    <col min="10" max="10" width="13" style="1" customWidth="1"/>
    <col min="11" max="11" width="19" style="1" customWidth="1"/>
    <col min="12" max="15" width="13" style="1" customWidth="1"/>
    <col min="16" max="16384" width="9.140625" style="1"/>
  </cols>
  <sheetData>
    <row r="1" spans="1:12" ht="39.75" customHeight="1" x14ac:dyDescent="0.25">
      <c r="A1" s="75" t="s">
        <v>103</v>
      </c>
      <c r="B1" s="75"/>
      <c r="C1" s="75"/>
      <c r="D1" s="75"/>
      <c r="E1" s="75"/>
      <c r="F1" s="75"/>
      <c r="G1" s="75"/>
      <c r="H1" s="75"/>
      <c r="I1" s="75"/>
    </row>
    <row r="2" spans="1:12" ht="6" customHeight="1" x14ac:dyDescent="0.25"/>
    <row r="3" spans="1:12" ht="15.75" x14ac:dyDescent="0.25">
      <c r="A3" s="76" t="s">
        <v>17</v>
      </c>
      <c r="B3" s="76"/>
      <c r="C3" s="76"/>
      <c r="D3" s="76"/>
      <c r="E3" s="76"/>
      <c r="F3" s="76"/>
      <c r="G3" s="76"/>
      <c r="H3" s="76"/>
      <c r="I3" s="76"/>
    </row>
    <row r="4" spans="1:12" x14ac:dyDescent="0.25">
      <c r="A4" s="79" t="s">
        <v>104</v>
      </c>
      <c r="B4" s="79"/>
      <c r="C4" s="79"/>
      <c r="D4" s="79"/>
      <c r="E4" s="79"/>
      <c r="F4" s="79"/>
      <c r="G4" s="79"/>
      <c r="H4" s="79"/>
      <c r="I4" s="79"/>
    </row>
    <row r="5" spans="1:12" ht="9.75" customHeight="1" x14ac:dyDescent="0.25"/>
    <row r="6" spans="1:12" ht="15.75" x14ac:dyDescent="0.25">
      <c r="A6" s="80" t="s">
        <v>108</v>
      </c>
      <c r="B6" s="80"/>
      <c r="C6" s="80"/>
      <c r="D6" s="80"/>
      <c r="E6" s="80"/>
      <c r="F6" s="80"/>
      <c r="G6" s="80"/>
      <c r="H6" s="80"/>
      <c r="I6" s="80"/>
    </row>
    <row r="7" spans="1:12" ht="15.75" x14ac:dyDescent="0.25">
      <c r="A7" s="19"/>
      <c r="H7" s="20"/>
      <c r="I7" s="20" t="s">
        <v>0</v>
      </c>
    </row>
    <row r="8" spans="1:12" s="2" customFormat="1" ht="18.75" customHeight="1" x14ac:dyDescent="0.2">
      <c r="A8" s="81" t="s">
        <v>1</v>
      </c>
      <c r="B8" s="83" t="s">
        <v>83</v>
      </c>
      <c r="C8" s="85" t="s">
        <v>2</v>
      </c>
      <c r="D8" s="77" t="s">
        <v>16</v>
      </c>
      <c r="E8" s="78"/>
      <c r="F8" s="77" t="s">
        <v>3</v>
      </c>
      <c r="G8" s="78"/>
      <c r="H8" s="77" t="s">
        <v>4</v>
      </c>
      <c r="I8" s="78"/>
    </row>
    <row r="9" spans="1:12" s="2" customFormat="1" ht="63" customHeight="1" x14ac:dyDescent="0.2">
      <c r="A9" s="82"/>
      <c r="B9" s="84"/>
      <c r="C9" s="86"/>
      <c r="D9" s="21" t="s">
        <v>106</v>
      </c>
      <c r="E9" s="21" t="s">
        <v>107</v>
      </c>
      <c r="F9" s="21" t="s">
        <v>106</v>
      </c>
      <c r="G9" s="21" t="s">
        <v>107</v>
      </c>
      <c r="H9" s="21" t="s">
        <v>106</v>
      </c>
      <c r="I9" s="21" t="s">
        <v>107</v>
      </c>
    </row>
    <row r="10" spans="1:12" s="2" customFormat="1" ht="16.5" customHeight="1" x14ac:dyDescent="0.2">
      <c r="A10" s="21" t="s">
        <v>5</v>
      </c>
      <c r="B10" s="21" t="s">
        <v>6</v>
      </c>
      <c r="C10" s="21" t="s">
        <v>7</v>
      </c>
      <c r="D10" s="21" t="s">
        <v>8</v>
      </c>
      <c r="E10" s="21" t="s">
        <v>9</v>
      </c>
      <c r="F10" s="21" t="s">
        <v>10</v>
      </c>
      <c r="G10" s="21" t="s">
        <v>11</v>
      </c>
      <c r="H10" s="21" t="s">
        <v>12</v>
      </c>
      <c r="I10" s="21" t="s">
        <v>13</v>
      </c>
    </row>
    <row r="11" spans="1:12" ht="21.75" customHeight="1" x14ac:dyDescent="0.25">
      <c r="A11" s="92" t="s">
        <v>14</v>
      </c>
      <c r="B11" s="93"/>
      <c r="C11" s="94"/>
      <c r="D11" s="98">
        <f>D13+D37</f>
        <v>3449783.0999999996</v>
      </c>
      <c r="E11" s="98">
        <f t="shared" ref="E11:F11" si="0">E13+E37</f>
        <v>3360442.8999999994</v>
      </c>
      <c r="F11" s="87">
        <f t="shared" si="0"/>
        <v>1608369.8</v>
      </c>
      <c r="G11" s="87">
        <f>G13+G37</f>
        <v>1220207.2000000002</v>
      </c>
      <c r="H11" s="87">
        <f>D11+F11</f>
        <v>5058152.8999999994</v>
      </c>
      <c r="I11" s="87">
        <f>E11+G11</f>
        <v>4580650.0999999996</v>
      </c>
      <c r="J11" s="63"/>
      <c r="K11" s="13"/>
    </row>
    <row r="12" spans="1:12" ht="17.25" customHeight="1" x14ac:dyDescent="0.25">
      <c r="A12" s="95" t="s">
        <v>15</v>
      </c>
      <c r="B12" s="96"/>
      <c r="C12" s="97"/>
      <c r="D12" s="99"/>
      <c r="E12" s="99"/>
      <c r="F12" s="88"/>
      <c r="G12" s="88"/>
      <c r="H12" s="88"/>
      <c r="I12" s="88"/>
      <c r="J12" s="63"/>
      <c r="K12" s="13"/>
    </row>
    <row r="13" spans="1:12" ht="21" customHeight="1" x14ac:dyDescent="0.25">
      <c r="A13" s="23">
        <v>2000</v>
      </c>
      <c r="B13" s="23"/>
      <c r="C13" s="24" t="s">
        <v>18</v>
      </c>
      <c r="D13" s="25">
        <f>D14+D16+D17+D32+D34+D36</f>
        <v>3449783.0999999996</v>
      </c>
      <c r="E13" s="25">
        <f t="shared" ref="E13:F13" si="1">E14+E16+E17+E32+E34+E36</f>
        <v>3360442.8999999994</v>
      </c>
      <c r="F13" s="25">
        <f t="shared" si="1"/>
        <v>225345.8</v>
      </c>
      <c r="G13" s="25">
        <f t="shared" ref="G13" si="2">G14+G16+G17+G32+G34+G36</f>
        <v>126493.90000000002</v>
      </c>
      <c r="H13" s="25">
        <f>D13+F13</f>
        <v>3675128.8999999994</v>
      </c>
      <c r="I13" s="25">
        <f>E13+G13</f>
        <v>3486936.7999999993</v>
      </c>
      <c r="J13" s="63"/>
      <c r="K13" s="13"/>
      <c r="L13" s="3"/>
    </row>
    <row r="14" spans="1:12" ht="21" customHeight="1" x14ac:dyDescent="0.25">
      <c r="A14" s="23">
        <v>2110</v>
      </c>
      <c r="B14" s="23"/>
      <c r="C14" s="24" t="s">
        <v>19</v>
      </c>
      <c r="D14" s="25">
        <f>D15</f>
        <v>2289456</v>
      </c>
      <c r="E14" s="25">
        <f t="shared" ref="E14:G14" si="3">E15</f>
        <v>2274281.2999999993</v>
      </c>
      <c r="F14" s="25">
        <f t="shared" si="3"/>
        <v>8623.3000000000011</v>
      </c>
      <c r="G14" s="25">
        <f t="shared" si="3"/>
        <v>3148.2000000000003</v>
      </c>
      <c r="H14" s="25">
        <f t="shared" ref="H14:H77" si="4">D14+F14</f>
        <v>2298079.2999999998</v>
      </c>
      <c r="I14" s="25">
        <f t="shared" ref="I14:I77" si="5">E14+G14</f>
        <v>2277429.4999999995</v>
      </c>
      <c r="J14" s="63"/>
      <c r="K14" s="13"/>
      <c r="L14" s="3"/>
    </row>
    <row r="15" spans="1:12" ht="21" customHeight="1" x14ac:dyDescent="0.25">
      <c r="A15" s="23">
        <v>2111</v>
      </c>
      <c r="B15" s="23"/>
      <c r="C15" s="24" t="s">
        <v>20</v>
      </c>
      <c r="D15" s="25">
        <f>D49+D68+D90+D112+D133+D145+D154+D159+D176+D193+D211+D228+D239+D301+D324+D339+D352+D383+D401+D419+D431+D289</f>
        <v>2289456</v>
      </c>
      <c r="E15" s="25">
        <f>E49+E68+E90+E112+E133+E145+E154+E159+E176+E193+E211+E228+E239+E301+E324+E339+E352+E383+E401+E419+E431+E289</f>
        <v>2274281.2999999993</v>
      </c>
      <c r="F15" s="25">
        <f>F49+F68+F90+F112+F133+F145+F154+F159+F176+F193+F211+F228+F239+F301+F324+F339+F352+F383+F401+F419+F431+F284+F289</f>
        <v>8623.3000000000011</v>
      </c>
      <c r="G15" s="25">
        <f>G49+G68+G90+G112+G133+G145+G154+G159+G176+G193+G211+G228+G239+G301+G324+G339+G352+G383+G401+G419+G431+G284+G289</f>
        <v>3148.2000000000003</v>
      </c>
      <c r="H15" s="25">
        <f t="shared" si="4"/>
        <v>2298079.2999999998</v>
      </c>
      <c r="I15" s="25">
        <f t="shared" si="5"/>
        <v>2277429.4999999995</v>
      </c>
      <c r="J15" s="63"/>
      <c r="K15" s="13"/>
      <c r="L15" s="3"/>
    </row>
    <row r="16" spans="1:12" ht="21" customHeight="1" x14ac:dyDescent="0.25">
      <c r="A16" s="23">
        <v>2120</v>
      </c>
      <c r="B16" s="23"/>
      <c r="C16" s="24" t="s">
        <v>21</v>
      </c>
      <c r="D16" s="25">
        <f>D50+D69+D91+D113+D134+D146+D155+D160+D177+D194+D212+D229+D240+D302+D325+D340+D353+D384+D402+D420+D432+D290+D285</f>
        <v>498654</v>
      </c>
      <c r="E16" s="25">
        <f>E50+E69+E91+E113+E134+E146+E155+E160+E177+E194+E212+E229+E240+E302+E325+E340+E353+E384+E402+E420+E432+E290+E285</f>
        <v>494407.6</v>
      </c>
      <c r="F16" s="25">
        <f>F50+F69+F91+F113+F134+F146+F155+F160+F177+F194+F212+F229+F240+F302+F325+F340+F353+F384+F402+F420+F432+F285</f>
        <v>1897.2000000000003</v>
      </c>
      <c r="G16" s="25">
        <f>G50+G69+G91+G113+G134+G146+G155+G160+G177+G194+G212+G229+G240+G302+G325+G340+G353+G384+G402+G420+G432+G285</f>
        <v>687.40000000000009</v>
      </c>
      <c r="H16" s="25">
        <f t="shared" si="4"/>
        <v>500551.2</v>
      </c>
      <c r="I16" s="25">
        <f t="shared" si="5"/>
        <v>495095</v>
      </c>
      <c r="J16" s="63"/>
      <c r="K16" s="13"/>
    </row>
    <row r="17" spans="1:11" ht="21" customHeight="1" x14ac:dyDescent="0.25">
      <c r="A17" s="23">
        <v>2200</v>
      </c>
      <c r="B17" s="23"/>
      <c r="C17" s="24" t="s">
        <v>22</v>
      </c>
      <c r="D17" s="25">
        <f>D18+D19+D20+D21+D22+D23+D30</f>
        <v>637989.29999999993</v>
      </c>
      <c r="E17" s="25">
        <f>E18+E19+E20+E21+E22+E23+E30</f>
        <v>570561.6</v>
      </c>
      <c r="F17" s="25">
        <f>F18+F19+F20+F21+F22+F23+F30</f>
        <v>210691.5</v>
      </c>
      <c r="G17" s="25">
        <f>G18+G19+G20+G21+G22+G23+G30</f>
        <v>121851.70000000001</v>
      </c>
      <c r="H17" s="25">
        <f t="shared" si="4"/>
        <v>848680.79999999993</v>
      </c>
      <c r="I17" s="25">
        <f t="shared" si="5"/>
        <v>692413.3</v>
      </c>
      <c r="J17" s="63"/>
      <c r="K17" s="13"/>
    </row>
    <row r="18" spans="1:11" ht="21" customHeight="1" x14ac:dyDescent="0.25">
      <c r="A18" s="23">
        <v>2210</v>
      </c>
      <c r="B18" s="23"/>
      <c r="C18" s="24" t="s">
        <v>23</v>
      </c>
      <c r="D18" s="25">
        <f>D52+D71+D93+D115+D162+D179+D196+D262+D268+D304+D320+D327+D342+D355+D368+D386+D404+D422+D434+D451+D376+D214</f>
        <v>35392.300000000003</v>
      </c>
      <c r="E18" s="25">
        <f t="shared" ref="E18:F18" si="6">E52+E71+E93+E115+E162+E179+E196+E241+E262+E268+E304+E320+E327+E342+E355+E368+E386+E404+E422+E434+E451+E376+E214</f>
        <v>31240.1</v>
      </c>
      <c r="F18" s="25">
        <f t="shared" si="6"/>
        <v>689</v>
      </c>
      <c r="G18" s="25">
        <f>G52+G71+G93+G115+G162+G179+G196+G241+G262+G268+G304+G320+G327+G342+G355+G368+G386+G404+G422+G434+G451+G376+G214</f>
        <v>8366.9999999999982</v>
      </c>
      <c r="H18" s="25">
        <f t="shared" si="4"/>
        <v>36081.300000000003</v>
      </c>
      <c r="I18" s="25">
        <f t="shared" si="5"/>
        <v>39607.1</v>
      </c>
      <c r="J18" s="63"/>
      <c r="K18" s="13"/>
    </row>
    <row r="19" spans="1:11" ht="21" customHeight="1" x14ac:dyDescent="0.25">
      <c r="A19" s="23">
        <v>2220</v>
      </c>
      <c r="B19" s="23"/>
      <c r="C19" s="24" t="s">
        <v>24</v>
      </c>
      <c r="D19" s="25">
        <f t="shared" ref="D19:F19" si="7">D72+D94+D116+D215+D435+D305</f>
        <v>659.1</v>
      </c>
      <c r="E19" s="25">
        <f t="shared" si="7"/>
        <v>498.70000000000005</v>
      </c>
      <c r="F19" s="25">
        <f t="shared" si="7"/>
        <v>0</v>
      </c>
      <c r="G19" s="25">
        <f t="shared" ref="G19" si="8">G72+G94+G116+G215+G435+G305</f>
        <v>0.8</v>
      </c>
      <c r="H19" s="25">
        <f t="shared" si="4"/>
        <v>659.1</v>
      </c>
      <c r="I19" s="25">
        <f t="shared" si="5"/>
        <v>499.50000000000006</v>
      </c>
      <c r="J19" s="63"/>
      <c r="K19" s="13"/>
    </row>
    <row r="20" spans="1:11" s="4" customFormat="1" ht="21" customHeight="1" x14ac:dyDescent="0.25">
      <c r="A20" s="23">
        <v>2230</v>
      </c>
      <c r="B20" s="23"/>
      <c r="C20" s="24" t="s">
        <v>25</v>
      </c>
      <c r="D20" s="25">
        <f>D73+D95+D117+D306+D280+D294</f>
        <v>73156.800000000003</v>
      </c>
      <c r="E20" s="25">
        <f>E73+E95+E117+E306+E280+E294</f>
        <v>60085.600000000006</v>
      </c>
      <c r="F20" s="25">
        <f>F73+F95+F117+F306+F280+F258</f>
        <v>207055.5</v>
      </c>
      <c r="G20" s="25">
        <f>G73+G95+G117+G306+G280+G258</f>
        <v>111597.40000000001</v>
      </c>
      <c r="H20" s="25">
        <f t="shared" si="4"/>
        <v>280212.3</v>
      </c>
      <c r="I20" s="25">
        <f t="shared" si="5"/>
        <v>171683</v>
      </c>
      <c r="J20" s="63"/>
      <c r="K20" s="13"/>
    </row>
    <row r="21" spans="1:11" ht="21" customHeight="1" x14ac:dyDescent="0.25">
      <c r="A21" s="23">
        <v>2240</v>
      </c>
      <c r="B21" s="23"/>
      <c r="C21" s="24" t="s">
        <v>26</v>
      </c>
      <c r="D21" s="25">
        <f>D53+D74+D96+D118+D136+D163+D180+D197+D216+D307+D328+D343+D356+D369+D387+D405+D423+D436+D244+D248</f>
        <v>230468.5</v>
      </c>
      <c r="E21" s="25">
        <f t="shared" ref="E21:F21" si="9">E53+E74+E96+E118+E136+E163+E180+E197+E216+E307+E328+E343+E356+E369+E387+E405+E423+E436+E244+E248</f>
        <v>202774.70000000004</v>
      </c>
      <c r="F21" s="25">
        <f t="shared" si="9"/>
        <v>1472.1</v>
      </c>
      <c r="G21" s="25">
        <f t="shared" ref="G21" si="10">G53+G74+G96+G118+G136+G163+G180+G197+G216+G307+G328+G343+G356+G369+G387+G405+G423+G436+G244+G248</f>
        <v>1095.7</v>
      </c>
      <c r="H21" s="25">
        <f t="shared" si="4"/>
        <v>231940.6</v>
      </c>
      <c r="I21" s="25">
        <f t="shared" si="5"/>
        <v>203870.40000000005</v>
      </c>
      <c r="J21" s="63"/>
      <c r="K21" s="13"/>
    </row>
    <row r="22" spans="1:11" ht="21" customHeight="1" x14ac:dyDescent="0.25">
      <c r="A22" s="14">
        <v>2250</v>
      </c>
      <c r="B22" s="14"/>
      <c r="C22" s="15" t="s">
        <v>27</v>
      </c>
      <c r="D22" s="41">
        <f t="shared" ref="D22:F22" si="11">D54+D437</f>
        <v>2445.2999999999997</v>
      </c>
      <c r="E22" s="41">
        <f t="shared" si="11"/>
        <v>2443.7999999999997</v>
      </c>
      <c r="F22" s="41">
        <f t="shared" si="11"/>
        <v>0</v>
      </c>
      <c r="G22" s="41">
        <f t="shared" ref="G22" si="12">G54+G437</f>
        <v>33</v>
      </c>
      <c r="H22" s="25">
        <f t="shared" si="4"/>
        <v>2445.2999999999997</v>
      </c>
      <c r="I22" s="25">
        <f t="shared" si="5"/>
        <v>2476.7999999999997</v>
      </c>
      <c r="J22" s="63"/>
      <c r="K22" s="13"/>
    </row>
    <row r="23" spans="1:11" ht="21" customHeight="1" x14ac:dyDescent="0.25">
      <c r="A23" s="23">
        <v>2270</v>
      </c>
      <c r="B23" s="23"/>
      <c r="C23" s="17" t="s">
        <v>28</v>
      </c>
      <c r="D23" s="25">
        <f>D24+D25+D26+D27+D28+D29</f>
        <v>295485.19999999995</v>
      </c>
      <c r="E23" s="25">
        <f t="shared" ref="E23:F23" si="13">E24+E25+E26+E27+E28+E29</f>
        <v>273268.8</v>
      </c>
      <c r="F23" s="25">
        <f t="shared" si="13"/>
        <v>1466.9</v>
      </c>
      <c r="G23" s="25">
        <f t="shared" ref="G23" si="14">G24+G25+G26+G27+G28+G29</f>
        <v>645.69999999999993</v>
      </c>
      <c r="H23" s="25">
        <f t="shared" si="4"/>
        <v>296952.09999999998</v>
      </c>
      <c r="I23" s="25">
        <f t="shared" si="5"/>
        <v>273914.5</v>
      </c>
      <c r="J23" s="63"/>
      <c r="K23" s="13"/>
    </row>
    <row r="24" spans="1:11" s="4" customFormat="1" ht="21" customHeight="1" x14ac:dyDescent="0.25">
      <c r="A24" s="23">
        <v>2271</v>
      </c>
      <c r="B24" s="23"/>
      <c r="C24" s="17" t="s">
        <v>29</v>
      </c>
      <c r="D24" s="25">
        <f>D56+D76+D98+D120+D138+D165+D182+D199+D309+D330+D358+D389+D407+D425+D439+D218</f>
        <v>196604.5</v>
      </c>
      <c r="E24" s="25">
        <f>E56+E76+E98+E120+E138+E165+E182+E199+E309+E330+E358+E389+E407+E425+E439+E218</f>
        <v>184991.9</v>
      </c>
      <c r="F24" s="25">
        <f t="shared" ref="F24" si="15">F56+F76+F98+F120+F138+F165+F182+F199+F309+F330+F358+F389+F407+F425+F439</f>
        <v>691.6</v>
      </c>
      <c r="G24" s="25">
        <f t="shared" ref="G24" si="16">G56+G76+G98+G120+G138+G165+G182+G199+G309+G330+G358+G389+G407+G425+G439</f>
        <v>89.7</v>
      </c>
      <c r="H24" s="25">
        <f t="shared" si="4"/>
        <v>197296.1</v>
      </c>
      <c r="I24" s="25">
        <f t="shared" si="5"/>
        <v>185081.60000000001</v>
      </c>
      <c r="J24" s="63"/>
      <c r="K24" s="13"/>
    </row>
    <row r="25" spans="1:11" ht="21" customHeight="1" x14ac:dyDescent="0.25">
      <c r="A25" s="23">
        <v>2272</v>
      </c>
      <c r="B25" s="23"/>
      <c r="C25" s="17" t="s">
        <v>30</v>
      </c>
      <c r="D25" s="25">
        <f t="shared" ref="D25:F26" si="17">D57+D77+D99+D121+D139+D166+D183+D200+D219+D310+D331+D345+D359+D390+D408+D426+D440</f>
        <v>14041.299999999997</v>
      </c>
      <c r="E25" s="25">
        <f t="shared" si="17"/>
        <v>11322.2</v>
      </c>
      <c r="F25" s="25">
        <f t="shared" si="17"/>
        <v>233</v>
      </c>
      <c r="G25" s="25">
        <f t="shared" ref="G25" si="18">G57+G77+G99+G121+G139+G166+G183+G200+G219+G310+G331+G345+G359+G390+G408+G426+G440</f>
        <v>66.199999999999989</v>
      </c>
      <c r="H25" s="25">
        <f t="shared" si="4"/>
        <v>14274.299999999997</v>
      </c>
      <c r="I25" s="25">
        <f t="shared" si="5"/>
        <v>11388.400000000001</v>
      </c>
      <c r="J25" s="63"/>
      <c r="K25" s="13"/>
    </row>
    <row r="26" spans="1:11" ht="21" customHeight="1" x14ac:dyDescent="0.25">
      <c r="A26" s="23">
        <v>2273</v>
      </c>
      <c r="B26" s="23"/>
      <c r="C26" s="17" t="s">
        <v>31</v>
      </c>
      <c r="D26" s="25">
        <f t="shared" si="17"/>
        <v>74763.300000000017</v>
      </c>
      <c r="E26" s="25">
        <f t="shared" si="17"/>
        <v>70529.500000000015</v>
      </c>
      <c r="F26" s="25">
        <f t="shared" si="17"/>
        <v>524.30000000000007</v>
      </c>
      <c r="G26" s="25">
        <f t="shared" ref="G26" si="19">G58+G78+G100+G122+G140+G167+G184+G201+G220+G311+G332+G346+G360+G391+G409+G427+G441</f>
        <v>409.4</v>
      </c>
      <c r="H26" s="25">
        <f t="shared" si="4"/>
        <v>75287.60000000002</v>
      </c>
      <c r="I26" s="25">
        <f t="shared" si="5"/>
        <v>70938.900000000009</v>
      </c>
      <c r="J26" s="63"/>
      <c r="K26" s="13"/>
    </row>
    <row r="27" spans="1:11" s="4" customFormat="1" ht="21" customHeight="1" x14ac:dyDescent="0.25">
      <c r="A27" s="23">
        <v>2274</v>
      </c>
      <c r="B27" s="23"/>
      <c r="C27" s="17" t="s">
        <v>32</v>
      </c>
      <c r="D27" s="25">
        <f t="shared" ref="D27:F27" si="20">D79+D101+D123+D392</f>
        <v>69.3</v>
      </c>
      <c r="E27" s="25">
        <f t="shared" si="20"/>
        <v>62.8</v>
      </c>
      <c r="F27" s="25">
        <f t="shared" si="20"/>
        <v>0</v>
      </c>
      <c r="G27" s="25">
        <f t="shared" ref="G27" si="21">G79+G101+G123+G392</f>
        <v>0</v>
      </c>
      <c r="H27" s="25">
        <f t="shared" si="4"/>
        <v>69.3</v>
      </c>
      <c r="I27" s="25">
        <f t="shared" si="5"/>
        <v>62.8</v>
      </c>
      <c r="J27" s="63"/>
      <c r="K27" s="13"/>
    </row>
    <row r="28" spans="1:11" ht="21" customHeight="1" x14ac:dyDescent="0.25">
      <c r="A28" s="23">
        <v>2275</v>
      </c>
      <c r="B28" s="23"/>
      <c r="C28" s="17" t="s">
        <v>82</v>
      </c>
      <c r="D28" s="25">
        <f t="shared" ref="D28:F28" si="22">D59+D80+D102+D124+D168+D185+D202+D221+D393+D410+D442+D141+D312</f>
        <v>7087.5999999999985</v>
      </c>
      <c r="E28" s="25">
        <f t="shared" si="22"/>
        <v>4220.2999999999993</v>
      </c>
      <c r="F28" s="25">
        <f t="shared" si="22"/>
        <v>18</v>
      </c>
      <c r="G28" s="25">
        <f t="shared" ref="G28" si="23">G59+G80+G102+G124+G168+G185+G202+G221+G393+G410+G442+G141+G312</f>
        <v>80.400000000000006</v>
      </c>
      <c r="H28" s="25">
        <f t="shared" si="4"/>
        <v>7105.5999999999985</v>
      </c>
      <c r="I28" s="25">
        <f t="shared" si="5"/>
        <v>4300.6999999999989</v>
      </c>
      <c r="J28" s="63"/>
      <c r="K28" s="13"/>
    </row>
    <row r="29" spans="1:11" ht="21" customHeight="1" x14ac:dyDescent="0.25">
      <c r="A29" s="23">
        <v>2276</v>
      </c>
      <c r="B29" s="23"/>
      <c r="C29" s="17" t="s">
        <v>33</v>
      </c>
      <c r="D29" s="25">
        <f t="shared" ref="D29:F29" si="24">D81+D103+D125</f>
        <v>2919.2</v>
      </c>
      <c r="E29" s="25">
        <f t="shared" si="24"/>
        <v>2142.1000000000004</v>
      </c>
      <c r="F29" s="25">
        <f t="shared" si="24"/>
        <v>0</v>
      </c>
      <c r="G29" s="25">
        <f t="shared" ref="G29" si="25">G81+G103+G125</f>
        <v>0</v>
      </c>
      <c r="H29" s="25">
        <f t="shared" si="4"/>
        <v>2919.2</v>
      </c>
      <c r="I29" s="25">
        <f t="shared" si="5"/>
        <v>2142.1000000000004</v>
      </c>
      <c r="J29" s="63"/>
      <c r="K29" s="13"/>
    </row>
    <row r="30" spans="1:11" ht="36.75" customHeight="1" x14ac:dyDescent="0.25">
      <c r="A30" s="57">
        <v>2280</v>
      </c>
      <c r="B30" s="58"/>
      <c r="C30" s="48" t="s">
        <v>41</v>
      </c>
      <c r="D30" s="25">
        <f>D31</f>
        <v>382.1</v>
      </c>
      <c r="E30" s="25">
        <f t="shared" ref="E30:G30" si="26">E31</f>
        <v>249.90000000000003</v>
      </c>
      <c r="F30" s="25">
        <f t="shared" si="26"/>
        <v>8</v>
      </c>
      <c r="G30" s="25">
        <f t="shared" si="26"/>
        <v>112.1</v>
      </c>
      <c r="H30" s="25">
        <f t="shared" si="4"/>
        <v>390.1</v>
      </c>
      <c r="I30" s="25">
        <f t="shared" si="5"/>
        <v>362</v>
      </c>
      <c r="J30" s="63"/>
      <c r="K30" s="13"/>
    </row>
    <row r="31" spans="1:11" ht="36.75" customHeight="1" x14ac:dyDescent="0.25">
      <c r="A31" s="23">
        <v>2282</v>
      </c>
      <c r="B31" s="23"/>
      <c r="C31" s="17" t="s">
        <v>34</v>
      </c>
      <c r="D31" s="25">
        <f t="shared" ref="D31:F31" si="27">D60+D82+D104+D126+D169+D186+D203+D222+D313+D361+D394+D411+D443</f>
        <v>382.1</v>
      </c>
      <c r="E31" s="25">
        <f t="shared" si="27"/>
        <v>249.90000000000003</v>
      </c>
      <c r="F31" s="25">
        <f t="shared" si="27"/>
        <v>8</v>
      </c>
      <c r="G31" s="25">
        <f t="shared" ref="G31" si="28">G60+G82+G104+G126+G169+G186+G203+G222+G313+G361+G394+G411+G443</f>
        <v>112.1</v>
      </c>
      <c r="H31" s="25">
        <f t="shared" si="4"/>
        <v>390.1</v>
      </c>
      <c r="I31" s="25">
        <f t="shared" si="5"/>
        <v>362</v>
      </c>
      <c r="J31" s="63"/>
      <c r="K31" s="13"/>
    </row>
    <row r="32" spans="1:11" ht="21" customHeight="1" x14ac:dyDescent="0.25">
      <c r="A32" s="57">
        <v>2600</v>
      </c>
      <c r="B32" s="58"/>
      <c r="C32" s="48" t="s">
        <v>42</v>
      </c>
      <c r="D32" s="25">
        <f>D33</f>
        <v>23544.799999999999</v>
      </c>
      <c r="E32" s="25">
        <f t="shared" ref="E32:G32" si="29">E33</f>
        <v>21091.9</v>
      </c>
      <c r="F32" s="25">
        <f t="shared" si="29"/>
        <v>0</v>
      </c>
      <c r="G32" s="25">
        <f t="shared" si="29"/>
        <v>0</v>
      </c>
      <c r="H32" s="25">
        <f t="shared" si="4"/>
        <v>23544.799999999999</v>
      </c>
      <c r="I32" s="25">
        <f t="shared" si="5"/>
        <v>21091.9</v>
      </c>
      <c r="J32" s="63"/>
      <c r="K32" s="13"/>
    </row>
    <row r="33" spans="1:12" ht="37.5" customHeight="1" x14ac:dyDescent="0.25">
      <c r="A33" s="57">
        <v>2610</v>
      </c>
      <c r="B33" s="58"/>
      <c r="C33" s="17" t="s">
        <v>43</v>
      </c>
      <c r="D33" s="25">
        <f t="shared" ref="D33:F33" si="30">D148+D455</f>
        <v>23544.799999999999</v>
      </c>
      <c r="E33" s="25">
        <f t="shared" si="30"/>
        <v>21091.9</v>
      </c>
      <c r="F33" s="25">
        <f t="shared" si="30"/>
        <v>0</v>
      </c>
      <c r="G33" s="25">
        <f t="shared" ref="G33" si="31">G148+G455</f>
        <v>0</v>
      </c>
      <c r="H33" s="25">
        <f t="shared" si="4"/>
        <v>23544.799999999999</v>
      </c>
      <c r="I33" s="25">
        <f t="shared" si="5"/>
        <v>21091.9</v>
      </c>
      <c r="J33" s="63"/>
      <c r="K33" s="13"/>
    </row>
    <row r="34" spans="1:12" ht="21" customHeight="1" x14ac:dyDescent="0.25">
      <c r="A34" s="23">
        <v>2700</v>
      </c>
      <c r="B34" s="23"/>
      <c r="C34" s="17" t="s">
        <v>35</v>
      </c>
      <c r="D34" s="25">
        <f>D35</f>
        <v>72.400000000000006</v>
      </c>
      <c r="E34" s="25">
        <f t="shared" ref="E34:G34" si="32">E35</f>
        <v>48.8</v>
      </c>
      <c r="F34" s="25">
        <f t="shared" si="32"/>
        <v>0</v>
      </c>
      <c r="G34" s="25">
        <f t="shared" si="32"/>
        <v>0</v>
      </c>
      <c r="H34" s="25">
        <f t="shared" si="4"/>
        <v>72.400000000000006</v>
      </c>
      <c r="I34" s="25">
        <f t="shared" si="5"/>
        <v>48.8</v>
      </c>
      <c r="J34" s="63"/>
      <c r="K34" s="13"/>
      <c r="L34" s="3"/>
    </row>
    <row r="35" spans="1:12" ht="21" customHeight="1" x14ac:dyDescent="0.25">
      <c r="A35" s="23">
        <v>2730</v>
      </c>
      <c r="B35" s="23"/>
      <c r="C35" s="17" t="s">
        <v>36</v>
      </c>
      <c r="D35" s="25">
        <f>D207</f>
        <v>72.400000000000006</v>
      </c>
      <c r="E35" s="25">
        <f>E207</f>
        <v>48.8</v>
      </c>
      <c r="F35" s="25">
        <f t="shared" ref="F35" si="33">F207</f>
        <v>0</v>
      </c>
      <c r="G35" s="25">
        <f t="shared" ref="G35" si="34">G207</f>
        <v>0</v>
      </c>
      <c r="H35" s="25">
        <f t="shared" si="4"/>
        <v>72.400000000000006</v>
      </c>
      <c r="I35" s="25">
        <f t="shared" si="5"/>
        <v>48.8</v>
      </c>
      <c r="J35" s="63"/>
      <c r="K35" s="13"/>
      <c r="L35" s="3"/>
    </row>
    <row r="36" spans="1:12" ht="21" customHeight="1" x14ac:dyDescent="0.25">
      <c r="A36" s="26">
        <v>2800</v>
      </c>
      <c r="B36" s="23"/>
      <c r="C36" s="24" t="s">
        <v>37</v>
      </c>
      <c r="D36" s="25">
        <f t="shared" ref="D36:F36" si="35">D61+D83+D105+D170+D412+D444+D395</f>
        <v>66.599999999999994</v>
      </c>
      <c r="E36" s="25">
        <f t="shared" si="35"/>
        <v>51.7</v>
      </c>
      <c r="F36" s="25">
        <f t="shared" si="35"/>
        <v>4133.8</v>
      </c>
      <c r="G36" s="25">
        <f t="shared" ref="G36" si="36">G61+G83+G105+G170+G412+G444+G395</f>
        <v>806.6</v>
      </c>
      <c r="H36" s="25">
        <f t="shared" si="4"/>
        <v>4200.4000000000005</v>
      </c>
      <c r="I36" s="25">
        <f t="shared" si="5"/>
        <v>858.30000000000007</v>
      </c>
      <c r="J36" s="63"/>
      <c r="K36" s="13"/>
      <c r="L36" s="3"/>
    </row>
    <row r="37" spans="1:12" ht="21" customHeight="1" x14ac:dyDescent="0.25">
      <c r="A37" s="23">
        <v>3000</v>
      </c>
      <c r="B37" s="23"/>
      <c r="C37" s="24" t="s">
        <v>38</v>
      </c>
      <c r="D37" s="25">
        <f>D38+D39+D40+D41+D42+D43+D44</f>
        <v>0</v>
      </c>
      <c r="E37" s="25">
        <f t="shared" ref="E37:F37" si="37">E38+E39+E40+E41+E42+E43+E44</f>
        <v>0</v>
      </c>
      <c r="F37" s="25">
        <f t="shared" si="37"/>
        <v>1383024</v>
      </c>
      <c r="G37" s="25">
        <f t="shared" ref="G37" si="38">G38+G39+G40+G41+G42+G43+G44</f>
        <v>1093713.3</v>
      </c>
      <c r="H37" s="25">
        <f t="shared" si="4"/>
        <v>1383024</v>
      </c>
      <c r="I37" s="25">
        <f t="shared" si="5"/>
        <v>1093713.3</v>
      </c>
      <c r="J37" s="63"/>
      <c r="K37" s="13"/>
      <c r="L37" s="3"/>
    </row>
    <row r="38" spans="1:12" ht="21" customHeight="1" x14ac:dyDescent="0.25">
      <c r="A38" s="23">
        <v>3110</v>
      </c>
      <c r="B38" s="23"/>
      <c r="C38" s="24" t="s">
        <v>48</v>
      </c>
      <c r="D38" s="25">
        <f>D63+D85+D107+D128+D150+D172+D188+D264+D270+D315+D334+D397+D414+D363</f>
        <v>0</v>
      </c>
      <c r="E38" s="25">
        <f>E63+E85+E107+E128+E150+E172+E188+E264+E270+E315+E334+E397+E414+E363</f>
        <v>0</v>
      </c>
      <c r="F38" s="25">
        <f>F63+F85+F107+F128+F150+F172+F188+F264+F270+F315+F334+F397+F414+F363+F232+F235+F251+F254+F446</f>
        <v>52829.299999999996</v>
      </c>
      <c r="G38" s="25">
        <f>G63+G85+G107+G128+G150+G172+G188+G264+G270+G315+G334+G397+G414+G363+G232+G235+G251+G254+G446</f>
        <v>71505.799999999988</v>
      </c>
      <c r="H38" s="25">
        <f t="shared" si="4"/>
        <v>52829.299999999996</v>
      </c>
      <c r="I38" s="25">
        <f t="shared" si="5"/>
        <v>71505.799999999988</v>
      </c>
      <c r="J38" s="63"/>
      <c r="K38" s="13"/>
    </row>
    <row r="39" spans="1:12" ht="24" customHeight="1" x14ac:dyDescent="0.25">
      <c r="A39" s="23">
        <v>3122</v>
      </c>
      <c r="B39" s="23"/>
      <c r="C39" s="24" t="s">
        <v>98</v>
      </c>
      <c r="D39" s="25">
        <v>0</v>
      </c>
      <c r="E39" s="25">
        <v>0</v>
      </c>
      <c r="F39" s="25">
        <f>F273</f>
        <v>558510.80000000005</v>
      </c>
      <c r="G39" s="25">
        <f>G273</f>
        <v>522329.1</v>
      </c>
      <c r="H39" s="25">
        <f t="shared" si="4"/>
        <v>558510.80000000005</v>
      </c>
      <c r="I39" s="25">
        <f t="shared" si="5"/>
        <v>522329.1</v>
      </c>
      <c r="J39" s="63"/>
      <c r="K39" s="13"/>
    </row>
    <row r="40" spans="1:12" ht="21" customHeight="1" x14ac:dyDescent="0.25">
      <c r="A40" s="57">
        <v>3131</v>
      </c>
      <c r="B40" s="48"/>
      <c r="C40" s="24" t="s">
        <v>76</v>
      </c>
      <c r="D40" s="25">
        <f>D457+D462</f>
        <v>0</v>
      </c>
      <c r="E40" s="25">
        <f t="shared" ref="E40" si="39">E457+E462</f>
        <v>0</v>
      </c>
      <c r="F40" s="25">
        <f>F457+F462+F469+F472</f>
        <v>379705.39999999997</v>
      </c>
      <c r="G40" s="25">
        <f>G457+G462+G469+G472</f>
        <v>169983</v>
      </c>
      <c r="H40" s="25">
        <f t="shared" si="4"/>
        <v>379705.39999999997</v>
      </c>
      <c r="I40" s="25">
        <f t="shared" si="5"/>
        <v>169983</v>
      </c>
      <c r="J40" s="63"/>
      <c r="K40" s="13"/>
    </row>
    <row r="41" spans="1:12" ht="21" customHeight="1" x14ac:dyDescent="0.25">
      <c r="A41" s="23">
        <v>3132</v>
      </c>
      <c r="B41" s="23"/>
      <c r="C41" s="24" t="s">
        <v>39</v>
      </c>
      <c r="D41" s="25">
        <f>D86+D108+D189+D316+D348+D458</f>
        <v>0</v>
      </c>
      <c r="E41" s="25">
        <f>E86+E108+E189+E316+E348+E458</f>
        <v>0</v>
      </c>
      <c r="F41" s="25">
        <f>F86+F108+F189+F316+F348+F458+F129+F224+F276+F335+F364+F415+F447+F64</f>
        <v>300139.60000000003</v>
      </c>
      <c r="G41" s="25">
        <f>G86+G108+G189+G316+G348+G458+G129+G224+G276+G335+G364+G415+G447+G64</f>
        <v>262904.19999999995</v>
      </c>
      <c r="H41" s="25">
        <f t="shared" si="4"/>
        <v>300139.60000000003</v>
      </c>
      <c r="I41" s="25">
        <f t="shared" si="5"/>
        <v>262904.19999999995</v>
      </c>
      <c r="J41" s="63"/>
      <c r="K41" s="13"/>
    </row>
    <row r="42" spans="1:12" ht="21" customHeight="1" x14ac:dyDescent="0.25">
      <c r="A42" s="23">
        <v>3142</v>
      </c>
      <c r="B42" s="23"/>
      <c r="C42" s="24" t="s">
        <v>80</v>
      </c>
      <c r="D42" s="25">
        <v>0</v>
      </c>
      <c r="E42" s="25">
        <v>0</v>
      </c>
      <c r="F42" s="25">
        <f>F379</f>
        <v>40960.5</v>
      </c>
      <c r="G42" s="25">
        <f>G379</f>
        <v>16431.3</v>
      </c>
      <c r="H42" s="25">
        <f t="shared" si="4"/>
        <v>40960.5</v>
      </c>
      <c r="I42" s="25">
        <f t="shared" si="5"/>
        <v>16431.3</v>
      </c>
      <c r="J42" s="63"/>
      <c r="K42" s="13"/>
    </row>
    <row r="43" spans="1:12" ht="21" customHeight="1" x14ac:dyDescent="0.25">
      <c r="A43" s="23">
        <v>3210</v>
      </c>
      <c r="B43" s="59"/>
      <c r="C43" s="18" t="s">
        <v>40</v>
      </c>
      <c r="D43" s="60">
        <f>D459+D463+D466</f>
        <v>0</v>
      </c>
      <c r="E43" s="60">
        <f>E459+E463+E466</f>
        <v>0</v>
      </c>
      <c r="F43" s="60">
        <f>F459+F463+F466</f>
        <v>4729</v>
      </c>
      <c r="G43" s="60">
        <f>G459+G463+G466</f>
        <v>4552.3</v>
      </c>
      <c r="H43" s="25">
        <f t="shared" si="4"/>
        <v>4729</v>
      </c>
      <c r="I43" s="25">
        <f t="shared" si="5"/>
        <v>4552.3</v>
      </c>
      <c r="J43" s="63"/>
      <c r="K43" s="13"/>
    </row>
    <row r="44" spans="1:12" ht="21" customHeight="1" x14ac:dyDescent="0.25">
      <c r="A44" s="57">
        <v>3240</v>
      </c>
      <c r="B44" s="61"/>
      <c r="C44" s="62" t="s">
        <v>44</v>
      </c>
      <c r="D44" s="60">
        <f>D372</f>
        <v>0</v>
      </c>
      <c r="E44" s="60">
        <f t="shared" ref="E44" si="40">E372</f>
        <v>0</v>
      </c>
      <c r="F44" s="60">
        <f>F372+F297</f>
        <v>46149.4</v>
      </c>
      <c r="G44" s="60">
        <f>G372+G297</f>
        <v>46007.6</v>
      </c>
      <c r="H44" s="25">
        <f t="shared" si="4"/>
        <v>46149.4</v>
      </c>
      <c r="I44" s="25">
        <f t="shared" si="5"/>
        <v>46007.6</v>
      </c>
      <c r="J44" s="63"/>
      <c r="K44" s="13"/>
    </row>
    <row r="45" spans="1:12" ht="21" customHeight="1" x14ac:dyDescent="0.25">
      <c r="A45" s="89" t="s">
        <v>135</v>
      </c>
      <c r="B45" s="90"/>
      <c r="C45" s="91"/>
      <c r="D45" s="57"/>
      <c r="E45" s="57"/>
      <c r="F45" s="56"/>
      <c r="G45" s="56"/>
      <c r="H45" s="25">
        <f t="shared" si="4"/>
        <v>0</v>
      </c>
      <c r="I45" s="25">
        <f t="shared" si="5"/>
        <v>0</v>
      </c>
      <c r="J45" s="63"/>
      <c r="K45" s="13"/>
    </row>
    <row r="46" spans="1:12" ht="36" customHeight="1" x14ac:dyDescent="0.25">
      <c r="A46" s="27" t="s">
        <v>49</v>
      </c>
      <c r="B46" s="42" t="s">
        <v>51</v>
      </c>
      <c r="C46" s="65" t="s">
        <v>50</v>
      </c>
      <c r="D46" s="44">
        <f>D47+D62</f>
        <v>196586.79999999996</v>
      </c>
      <c r="E46" s="44">
        <f t="shared" ref="E46:G46" si="41">E47+E62</f>
        <v>179172.00000000003</v>
      </c>
      <c r="F46" s="44">
        <f t="shared" si="41"/>
        <v>2284.1</v>
      </c>
      <c r="G46" s="44">
        <f t="shared" si="41"/>
        <v>2283.1</v>
      </c>
      <c r="H46" s="44">
        <f t="shared" si="4"/>
        <v>198870.89999999997</v>
      </c>
      <c r="I46" s="44">
        <f t="shared" si="5"/>
        <v>181455.10000000003</v>
      </c>
      <c r="J46" s="63"/>
      <c r="K46" s="13"/>
      <c r="L46" s="3"/>
    </row>
    <row r="47" spans="1:12" ht="21" customHeight="1" x14ac:dyDescent="0.25">
      <c r="A47" s="23">
        <v>2000</v>
      </c>
      <c r="B47" s="23"/>
      <c r="C47" s="66" t="s">
        <v>18</v>
      </c>
      <c r="D47" s="25">
        <f t="shared" ref="D47:G47" si="42">D48+D50+D51+D61</f>
        <v>196586.79999999996</v>
      </c>
      <c r="E47" s="25">
        <f t="shared" si="42"/>
        <v>179172.00000000003</v>
      </c>
      <c r="F47" s="25">
        <f t="shared" si="42"/>
        <v>0</v>
      </c>
      <c r="G47" s="25">
        <f t="shared" si="42"/>
        <v>0</v>
      </c>
      <c r="H47" s="25">
        <f t="shared" si="4"/>
        <v>196586.79999999996</v>
      </c>
      <c r="I47" s="25">
        <f t="shared" si="5"/>
        <v>179172.00000000003</v>
      </c>
      <c r="J47" s="63"/>
      <c r="K47" s="13"/>
      <c r="L47" s="3"/>
    </row>
    <row r="48" spans="1:12" ht="21" customHeight="1" x14ac:dyDescent="0.25">
      <c r="A48" s="23">
        <v>2110</v>
      </c>
      <c r="B48" s="23"/>
      <c r="C48" s="66" t="s">
        <v>19</v>
      </c>
      <c r="D48" s="25">
        <f>D49</f>
        <v>149469.4</v>
      </c>
      <c r="E48" s="25">
        <f t="shared" ref="E48:G48" si="43">E49</f>
        <v>136458.5</v>
      </c>
      <c r="F48" s="25">
        <f t="shared" si="43"/>
        <v>0</v>
      </c>
      <c r="G48" s="25">
        <f t="shared" si="43"/>
        <v>0</v>
      </c>
      <c r="H48" s="25">
        <f t="shared" si="4"/>
        <v>149469.4</v>
      </c>
      <c r="I48" s="25">
        <f t="shared" si="5"/>
        <v>136458.5</v>
      </c>
      <c r="J48" s="63"/>
      <c r="K48" s="13"/>
      <c r="L48" s="3"/>
    </row>
    <row r="49" spans="1:12" ht="21" customHeight="1" x14ac:dyDescent="0.25">
      <c r="A49" s="23">
        <v>2111</v>
      </c>
      <c r="B49" s="23"/>
      <c r="C49" s="66" t="s">
        <v>20</v>
      </c>
      <c r="D49" s="25">
        <v>149469.4</v>
      </c>
      <c r="E49" s="25">
        <v>136458.5</v>
      </c>
      <c r="F49" s="25"/>
      <c r="G49" s="25"/>
      <c r="H49" s="25">
        <f t="shared" si="4"/>
        <v>149469.4</v>
      </c>
      <c r="I49" s="25">
        <f t="shared" si="5"/>
        <v>136458.5</v>
      </c>
      <c r="J49" s="63"/>
      <c r="K49" s="13"/>
      <c r="L49" s="3"/>
    </row>
    <row r="50" spans="1:12" ht="21" customHeight="1" x14ac:dyDescent="0.25">
      <c r="A50" s="23">
        <v>2120</v>
      </c>
      <c r="B50" s="23"/>
      <c r="C50" s="66" t="s">
        <v>21</v>
      </c>
      <c r="D50" s="25">
        <v>32883.199999999997</v>
      </c>
      <c r="E50" s="25">
        <v>29596.2</v>
      </c>
      <c r="F50" s="25"/>
      <c r="G50" s="25"/>
      <c r="H50" s="25">
        <f t="shared" si="4"/>
        <v>32883.199999999997</v>
      </c>
      <c r="I50" s="25">
        <f t="shared" si="5"/>
        <v>29596.2</v>
      </c>
      <c r="J50" s="63"/>
      <c r="K50" s="13"/>
    </row>
    <row r="51" spans="1:12" ht="21" customHeight="1" x14ac:dyDescent="0.25">
      <c r="A51" s="23">
        <v>2200</v>
      </c>
      <c r="B51" s="23"/>
      <c r="C51" s="66" t="s">
        <v>45</v>
      </c>
      <c r="D51" s="25">
        <f>D52+D53+D54+D55+D60</f>
        <v>14167.9</v>
      </c>
      <c r="E51" s="25">
        <f t="shared" ref="E51:G51" si="44">E52+E53+E54+E55+E60</f>
        <v>13065.6</v>
      </c>
      <c r="F51" s="25">
        <f t="shared" si="44"/>
        <v>0</v>
      </c>
      <c r="G51" s="25">
        <f t="shared" si="44"/>
        <v>0</v>
      </c>
      <c r="H51" s="25">
        <f t="shared" si="4"/>
        <v>14167.9</v>
      </c>
      <c r="I51" s="25">
        <f t="shared" si="5"/>
        <v>13065.6</v>
      </c>
      <c r="J51" s="63"/>
      <c r="K51" s="13"/>
    </row>
    <row r="52" spans="1:12" ht="21" customHeight="1" x14ac:dyDescent="0.25">
      <c r="A52" s="14">
        <v>2210</v>
      </c>
      <c r="B52" s="14"/>
      <c r="C52" s="67" t="s">
        <v>23</v>
      </c>
      <c r="D52" s="41">
        <v>1615.6</v>
      </c>
      <c r="E52" s="41">
        <v>1615.1</v>
      </c>
      <c r="F52" s="41"/>
      <c r="G52" s="41"/>
      <c r="H52" s="25">
        <f t="shared" si="4"/>
        <v>1615.6</v>
      </c>
      <c r="I52" s="25">
        <f t="shared" si="5"/>
        <v>1615.1</v>
      </c>
      <c r="J52" s="63"/>
      <c r="K52" s="13"/>
    </row>
    <row r="53" spans="1:12" ht="21" customHeight="1" x14ac:dyDescent="0.25">
      <c r="A53" s="14">
        <v>2240</v>
      </c>
      <c r="B53" s="14"/>
      <c r="C53" s="67" t="s">
        <v>26</v>
      </c>
      <c r="D53" s="41">
        <v>7463.5</v>
      </c>
      <c r="E53" s="41">
        <v>7452.3</v>
      </c>
      <c r="F53" s="41"/>
      <c r="G53" s="41"/>
      <c r="H53" s="25">
        <f t="shared" si="4"/>
        <v>7463.5</v>
      </c>
      <c r="I53" s="25">
        <f t="shared" si="5"/>
        <v>7452.3</v>
      </c>
      <c r="J53" s="63"/>
      <c r="K53" s="13"/>
    </row>
    <row r="54" spans="1:12" ht="21" customHeight="1" x14ac:dyDescent="0.25">
      <c r="A54" s="14">
        <v>2250</v>
      </c>
      <c r="B54" s="14"/>
      <c r="C54" s="67" t="s">
        <v>27</v>
      </c>
      <c r="D54" s="41">
        <v>4.5999999999999996</v>
      </c>
      <c r="E54" s="41">
        <v>4.5999999999999996</v>
      </c>
      <c r="F54" s="41"/>
      <c r="G54" s="41"/>
      <c r="H54" s="25">
        <f t="shared" si="4"/>
        <v>4.5999999999999996</v>
      </c>
      <c r="I54" s="25">
        <f t="shared" si="5"/>
        <v>4.5999999999999996</v>
      </c>
      <c r="J54" s="63"/>
      <c r="K54" s="13"/>
    </row>
    <row r="55" spans="1:12" ht="21" customHeight="1" x14ac:dyDescent="0.25">
      <c r="A55" s="23">
        <v>2270</v>
      </c>
      <c r="B55" s="23"/>
      <c r="C55" s="68" t="s">
        <v>52</v>
      </c>
      <c r="D55" s="25">
        <f>D56+D57+D58+D59</f>
        <v>5057.0999999999995</v>
      </c>
      <c r="E55" s="25">
        <f t="shared" ref="E55:G55" si="45">E56+E57+E58+E59</f>
        <v>3970.1</v>
      </c>
      <c r="F55" s="25">
        <f t="shared" si="45"/>
        <v>0</v>
      </c>
      <c r="G55" s="25">
        <f t="shared" si="45"/>
        <v>0</v>
      </c>
      <c r="H55" s="25">
        <f t="shared" si="4"/>
        <v>5057.0999999999995</v>
      </c>
      <c r="I55" s="25">
        <f t="shared" si="5"/>
        <v>3970.1</v>
      </c>
      <c r="J55" s="63"/>
      <c r="K55" s="13"/>
    </row>
    <row r="56" spans="1:12" s="4" customFormat="1" ht="21" customHeight="1" x14ac:dyDescent="0.25">
      <c r="A56" s="23">
        <v>2271</v>
      </c>
      <c r="B56" s="23"/>
      <c r="C56" s="68" t="s">
        <v>29</v>
      </c>
      <c r="D56" s="25">
        <v>1996.6</v>
      </c>
      <c r="E56" s="25">
        <v>1720.4</v>
      </c>
      <c r="F56" s="25"/>
      <c r="G56" s="25"/>
      <c r="H56" s="25">
        <f t="shared" si="4"/>
        <v>1996.6</v>
      </c>
      <c r="I56" s="25">
        <f t="shared" si="5"/>
        <v>1720.4</v>
      </c>
      <c r="J56" s="63"/>
      <c r="K56" s="13"/>
    </row>
    <row r="57" spans="1:12" ht="21" customHeight="1" x14ac:dyDescent="0.25">
      <c r="A57" s="23">
        <v>2272</v>
      </c>
      <c r="B57" s="23"/>
      <c r="C57" s="68" t="s">
        <v>30</v>
      </c>
      <c r="D57" s="25">
        <v>211.1</v>
      </c>
      <c r="E57" s="25">
        <v>168.7</v>
      </c>
      <c r="F57" s="25"/>
      <c r="G57" s="25"/>
      <c r="H57" s="25">
        <f t="shared" si="4"/>
        <v>211.1</v>
      </c>
      <c r="I57" s="25">
        <f t="shared" si="5"/>
        <v>168.7</v>
      </c>
      <c r="J57" s="63"/>
      <c r="K57" s="13"/>
    </row>
    <row r="58" spans="1:12" ht="21" customHeight="1" x14ac:dyDescent="0.25">
      <c r="A58" s="23">
        <v>2273</v>
      </c>
      <c r="B58" s="23"/>
      <c r="C58" s="68" t="s">
        <v>31</v>
      </c>
      <c r="D58" s="25">
        <v>2789.7</v>
      </c>
      <c r="E58" s="25">
        <v>2023.8</v>
      </c>
      <c r="F58" s="25"/>
      <c r="G58" s="25"/>
      <c r="H58" s="25">
        <f t="shared" si="4"/>
        <v>2789.7</v>
      </c>
      <c r="I58" s="25">
        <f t="shared" si="5"/>
        <v>2023.8</v>
      </c>
      <c r="J58" s="63"/>
      <c r="K58" s="13"/>
    </row>
    <row r="59" spans="1:12" ht="21" customHeight="1" x14ac:dyDescent="0.25">
      <c r="A59" s="23">
        <v>2275</v>
      </c>
      <c r="B59" s="23"/>
      <c r="C59" s="68" t="s">
        <v>82</v>
      </c>
      <c r="D59" s="25">
        <v>59.7</v>
      </c>
      <c r="E59" s="25">
        <v>57.2</v>
      </c>
      <c r="F59" s="25"/>
      <c r="G59" s="25"/>
      <c r="H59" s="25">
        <f t="shared" si="4"/>
        <v>59.7</v>
      </c>
      <c r="I59" s="25">
        <f t="shared" si="5"/>
        <v>57.2</v>
      </c>
      <c r="J59" s="63"/>
      <c r="K59" s="13"/>
    </row>
    <row r="60" spans="1:12" ht="34.5" customHeight="1" x14ac:dyDescent="0.25">
      <c r="A60" s="23">
        <v>2282</v>
      </c>
      <c r="B60" s="23"/>
      <c r="C60" s="68" t="s">
        <v>46</v>
      </c>
      <c r="D60" s="25">
        <v>27.1</v>
      </c>
      <c r="E60" s="25">
        <v>23.5</v>
      </c>
      <c r="F60" s="25"/>
      <c r="G60" s="25"/>
      <c r="H60" s="25">
        <f t="shared" si="4"/>
        <v>27.1</v>
      </c>
      <c r="I60" s="25">
        <f t="shared" si="5"/>
        <v>23.5</v>
      </c>
      <c r="J60" s="63"/>
      <c r="K60" s="13"/>
    </row>
    <row r="61" spans="1:12" ht="21" customHeight="1" x14ac:dyDescent="0.25">
      <c r="A61" s="26">
        <v>2800</v>
      </c>
      <c r="B61" s="23"/>
      <c r="C61" s="66" t="s">
        <v>47</v>
      </c>
      <c r="D61" s="25">
        <v>66.3</v>
      </c>
      <c r="E61" s="25">
        <v>51.7</v>
      </c>
      <c r="F61" s="25"/>
      <c r="G61" s="25"/>
      <c r="H61" s="25">
        <f t="shared" si="4"/>
        <v>66.3</v>
      </c>
      <c r="I61" s="25">
        <f t="shared" si="5"/>
        <v>51.7</v>
      </c>
      <c r="J61" s="63"/>
      <c r="K61" s="13"/>
      <c r="L61" s="3"/>
    </row>
    <row r="62" spans="1:12" ht="21" customHeight="1" x14ac:dyDescent="0.25">
      <c r="A62" s="23">
        <v>3000</v>
      </c>
      <c r="B62" s="45"/>
      <c r="C62" s="66" t="s">
        <v>54</v>
      </c>
      <c r="D62" s="30">
        <f>D63</f>
        <v>0</v>
      </c>
      <c r="E62" s="30">
        <f t="shared" ref="E62" si="46">E63</f>
        <v>0</v>
      </c>
      <c r="F62" s="30">
        <f>F63+F64</f>
        <v>2284.1</v>
      </c>
      <c r="G62" s="30">
        <f>G63+G64</f>
        <v>2283.1</v>
      </c>
      <c r="H62" s="25">
        <f t="shared" si="4"/>
        <v>2284.1</v>
      </c>
      <c r="I62" s="25">
        <f t="shared" si="5"/>
        <v>2283.1</v>
      </c>
      <c r="J62" s="63"/>
      <c r="K62" s="13"/>
    </row>
    <row r="63" spans="1:12" ht="21" customHeight="1" x14ac:dyDescent="0.25">
      <c r="A63" s="23">
        <v>3110</v>
      </c>
      <c r="B63" s="45"/>
      <c r="C63" s="66" t="s">
        <v>48</v>
      </c>
      <c r="D63" s="30"/>
      <c r="E63" s="30"/>
      <c r="F63" s="30">
        <v>284.10000000000002</v>
      </c>
      <c r="G63" s="30">
        <v>283.60000000000002</v>
      </c>
      <c r="H63" s="25">
        <f t="shared" si="4"/>
        <v>284.10000000000002</v>
      </c>
      <c r="I63" s="25">
        <f t="shared" si="5"/>
        <v>283.60000000000002</v>
      </c>
      <c r="J63" s="63"/>
      <c r="K63" s="13"/>
    </row>
    <row r="64" spans="1:12" ht="21" customHeight="1" x14ac:dyDescent="0.25">
      <c r="A64" s="45">
        <v>3132</v>
      </c>
      <c r="B64" s="45"/>
      <c r="C64" s="66" t="s">
        <v>55</v>
      </c>
      <c r="D64" s="30"/>
      <c r="E64" s="30"/>
      <c r="F64" s="30">
        <v>2000</v>
      </c>
      <c r="G64" s="30">
        <v>1999.5</v>
      </c>
      <c r="H64" s="25">
        <f t="shared" si="4"/>
        <v>2000</v>
      </c>
      <c r="I64" s="25">
        <f t="shared" si="5"/>
        <v>1999.5</v>
      </c>
      <c r="J64" s="63"/>
      <c r="K64" s="13"/>
    </row>
    <row r="65" spans="1:12" s="22" customFormat="1" ht="21" customHeight="1" x14ac:dyDescent="0.25">
      <c r="A65" s="28">
        <v>4711010</v>
      </c>
      <c r="B65" s="42" t="s">
        <v>57</v>
      </c>
      <c r="C65" s="65" t="s">
        <v>58</v>
      </c>
      <c r="D65" s="44">
        <f t="shared" ref="D65:G65" si="47">D66+D84</f>
        <v>1010028.5999999999</v>
      </c>
      <c r="E65" s="44">
        <f t="shared" si="47"/>
        <v>992925.7</v>
      </c>
      <c r="F65" s="44">
        <f t="shared" si="47"/>
        <v>249220.90000000002</v>
      </c>
      <c r="G65" s="44">
        <f t="shared" si="47"/>
        <v>169579.2</v>
      </c>
      <c r="H65" s="44">
        <f t="shared" si="4"/>
        <v>1259249.5</v>
      </c>
      <c r="I65" s="44">
        <f t="shared" si="5"/>
        <v>1162504.8999999999</v>
      </c>
      <c r="J65" s="63"/>
      <c r="K65" s="13"/>
      <c r="L65" s="35"/>
    </row>
    <row r="66" spans="1:12" ht="21" customHeight="1" x14ac:dyDescent="0.25">
      <c r="A66" s="23">
        <v>2000</v>
      </c>
      <c r="B66" s="23"/>
      <c r="C66" s="66" t="s">
        <v>18</v>
      </c>
      <c r="D66" s="25">
        <f>D67+D69+D70+D83</f>
        <v>1010028.5999999999</v>
      </c>
      <c r="E66" s="25">
        <f t="shared" ref="E66:F66" si="48">E67+E69+E70+E83</f>
        <v>992925.7</v>
      </c>
      <c r="F66" s="25">
        <f t="shared" si="48"/>
        <v>122785.5</v>
      </c>
      <c r="G66" s="25">
        <f>G67+G69+G70+G83</f>
        <v>62746.400000000009</v>
      </c>
      <c r="H66" s="25">
        <f t="shared" si="4"/>
        <v>1132814.0999999999</v>
      </c>
      <c r="I66" s="25">
        <f t="shared" si="5"/>
        <v>1055672.0999999999</v>
      </c>
      <c r="J66" s="63"/>
      <c r="K66" s="13"/>
    </row>
    <row r="67" spans="1:12" ht="21" customHeight="1" x14ac:dyDescent="0.25">
      <c r="A67" s="23">
        <v>2110</v>
      </c>
      <c r="B67" s="23"/>
      <c r="C67" s="66" t="s">
        <v>19</v>
      </c>
      <c r="D67" s="25">
        <f>D68</f>
        <v>642925.5</v>
      </c>
      <c r="E67" s="25">
        <f t="shared" ref="E67:G67" si="49">E68</f>
        <v>642925.5</v>
      </c>
      <c r="F67" s="25">
        <f t="shared" si="49"/>
        <v>0</v>
      </c>
      <c r="G67" s="25">
        <f t="shared" si="49"/>
        <v>0</v>
      </c>
      <c r="H67" s="25">
        <f t="shared" si="4"/>
        <v>642925.5</v>
      </c>
      <c r="I67" s="25">
        <f t="shared" si="5"/>
        <v>642925.5</v>
      </c>
      <c r="J67" s="63"/>
      <c r="K67" s="13"/>
    </row>
    <row r="68" spans="1:12" ht="21" customHeight="1" x14ac:dyDescent="0.25">
      <c r="A68" s="14">
        <v>2111</v>
      </c>
      <c r="B68" s="14"/>
      <c r="C68" s="67" t="s">
        <v>20</v>
      </c>
      <c r="D68" s="41">
        <v>642925.5</v>
      </c>
      <c r="E68" s="41">
        <v>642925.5</v>
      </c>
      <c r="F68" s="41"/>
      <c r="G68" s="41">
        <v>0</v>
      </c>
      <c r="H68" s="25">
        <f t="shared" si="4"/>
        <v>642925.5</v>
      </c>
      <c r="I68" s="25">
        <f t="shared" si="5"/>
        <v>642925.5</v>
      </c>
      <c r="J68" s="63"/>
      <c r="K68" s="13"/>
      <c r="L68" s="7"/>
    </row>
    <row r="69" spans="1:12" ht="21" customHeight="1" x14ac:dyDescent="0.25">
      <c r="A69" s="14">
        <v>2120</v>
      </c>
      <c r="B69" s="46"/>
      <c r="C69" s="67" t="s">
        <v>21</v>
      </c>
      <c r="D69" s="47">
        <v>141430.70000000001</v>
      </c>
      <c r="E69" s="47">
        <v>141430.70000000001</v>
      </c>
      <c r="F69" s="47"/>
      <c r="G69" s="47">
        <v>0</v>
      </c>
      <c r="H69" s="25">
        <f t="shared" si="4"/>
        <v>141430.70000000001</v>
      </c>
      <c r="I69" s="25">
        <f t="shared" si="5"/>
        <v>141430.70000000001</v>
      </c>
      <c r="J69" s="63"/>
      <c r="K69" s="13"/>
      <c r="L69" s="3"/>
    </row>
    <row r="70" spans="1:12" ht="21" customHeight="1" x14ac:dyDescent="0.25">
      <c r="A70" s="23">
        <v>2200</v>
      </c>
      <c r="B70" s="38"/>
      <c r="C70" s="66" t="s">
        <v>45</v>
      </c>
      <c r="D70" s="30">
        <f>D71+D72+D73+D74+D75+D82</f>
        <v>225672.39999999997</v>
      </c>
      <c r="E70" s="30">
        <f t="shared" ref="E70:F70" si="50">E71+E72+E73+E74+E75+E82</f>
        <v>208569.5</v>
      </c>
      <c r="F70" s="30">
        <f t="shared" si="50"/>
        <v>121785.5</v>
      </c>
      <c r="G70" s="30">
        <f>G71+G72+G73+G74+G75+G82</f>
        <v>62628.100000000006</v>
      </c>
      <c r="H70" s="25">
        <f t="shared" si="4"/>
        <v>347457.89999999997</v>
      </c>
      <c r="I70" s="25">
        <f t="shared" si="5"/>
        <v>271197.59999999998</v>
      </c>
      <c r="J70" s="63"/>
      <c r="K70" s="13"/>
      <c r="L70" s="3"/>
    </row>
    <row r="71" spans="1:12" ht="21" customHeight="1" x14ac:dyDescent="0.25">
      <c r="A71" s="23">
        <v>2210</v>
      </c>
      <c r="B71" s="45"/>
      <c r="C71" s="66" t="s">
        <v>23</v>
      </c>
      <c r="D71" s="30">
        <v>10573</v>
      </c>
      <c r="E71" s="30">
        <v>8286.4</v>
      </c>
      <c r="F71" s="30">
        <v>20</v>
      </c>
      <c r="G71" s="30">
        <v>2336</v>
      </c>
      <c r="H71" s="25">
        <f t="shared" si="4"/>
        <v>10593</v>
      </c>
      <c r="I71" s="25">
        <f t="shared" si="5"/>
        <v>10622.4</v>
      </c>
      <c r="J71" s="63"/>
      <c r="K71" s="13"/>
      <c r="L71" s="3"/>
    </row>
    <row r="72" spans="1:12" ht="21" customHeight="1" x14ac:dyDescent="0.25">
      <c r="A72" s="23">
        <v>2220</v>
      </c>
      <c r="B72" s="45"/>
      <c r="C72" s="66" t="s">
        <v>109</v>
      </c>
      <c r="D72" s="30">
        <v>300</v>
      </c>
      <c r="E72" s="30">
        <v>166.8</v>
      </c>
      <c r="F72" s="30"/>
      <c r="G72" s="30">
        <v>0.8</v>
      </c>
      <c r="H72" s="25">
        <f t="shared" si="4"/>
        <v>300</v>
      </c>
      <c r="I72" s="25">
        <f t="shared" si="5"/>
        <v>167.60000000000002</v>
      </c>
      <c r="J72" s="63"/>
      <c r="K72" s="13"/>
    </row>
    <row r="73" spans="1:12" ht="21" customHeight="1" x14ac:dyDescent="0.25">
      <c r="A73" s="23">
        <v>2230</v>
      </c>
      <c r="B73" s="38"/>
      <c r="C73" s="66" t="s">
        <v>25</v>
      </c>
      <c r="D73" s="30"/>
      <c r="E73" s="30"/>
      <c r="F73" s="30">
        <v>120800.5</v>
      </c>
      <c r="G73" s="30">
        <v>60052.9</v>
      </c>
      <c r="H73" s="25">
        <f t="shared" si="4"/>
        <v>120800.5</v>
      </c>
      <c r="I73" s="25">
        <f t="shared" si="5"/>
        <v>60052.9</v>
      </c>
      <c r="J73" s="63"/>
      <c r="K73" s="13"/>
    </row>
    <row r="74" spans="1:12" ht="21" customHeight="1" x14ac:dyDescent="0.25">
      <c r="A74" s="23">
        <v>2240</v>
      </c>
      <c r="B74" s="38"/>
      <c r="C74" s="66" t="s">
        <v>26</v>
      </c>
      <c r="D74" s="30">
        <v>99989.9</v>
      </c>
      <c r="E74" s="30">
        <v>91943.8</v>
      </c>
      <c r="F74" s="30">
        <v>500</v>
      </c>
      <c r="G74" s="30">
        <v>30</v>
      </c>
      <c r="H74" s="25">
        <f t="shared" si="4"/>
        <v>100489.9</v>
      </c>
      <c r="I74" s="25">
        <f t="shared" si="5"/>
        <v>91973.8</v>
      </c>
      <c r="J74" s="63"/>
      <c r="K74" s="13"/>
    </row>
    <row r="75" spans="1:12" ht="21" customHeight="1" x14ac:dyDescent="0.25">
      <c r="A75" s="23">
        <v>2270</v>
      </c>
      <c r="B75" s="38"/>
      <c r="C75" s="68" t="s">
        <v>81</v>
      </c>
      <c r="D75" s="30">
        <f>D76+D77+D78+D79+D80+D81</f>
        <v>114709.49999999999</v>
      </c>
      <c r="E75" s="30">
        <f t="shared" ref="E75:G75" si="51">E76+E77+E78+E79+E80+E81</f>
        <v>108136.50000000001</v>
      </c>
      <c r="F75" s="30">
        <f t="shared" si="51"/>
        <v>465</v>
      </c>
      <c r="G75" s="30">
        <f t="shared" si="51"/>
        <v>122.4</v>
      </c>
      <c r="H75" s="25">
        <f t="shared" si="4"/>
        <v>115174.49999999999</v>
      </c>
      <c r="I75" s="25">
        <f t="shared" si="5"/>
        <v>108258.90000000001</v>
      </c>
      <c r="J75" s="63"/>
      <c r="K75" s="13"/>
    </row>
    <row r="76" spans="1:12" s="4" customFormat="1" ht="21" customHeight="1" x14ac:dyDescent="0.25">
      <c r="A76" s="23">
        <v>2271</v>
      </c>
      <c r="B76" s="38"/>
      <c r="C76" s="68" t="s">
        <v>29</v>
      </c>
      <c r="D76" s="30">
        <v>78400.899999999994</v>
      </c>
      <c r="E76" s="30">
        <v>74781.100000000006</v>
      </c>
      <c r="F76" s="30">
        <v>250</v>
      </c>
      <c r="G76" s="30">
        <v>0</v>
      </c>
      <c r="H76" s="25">
        <f t="shared" si="4"/>
        <v>78650.899999999994</v>
      </c>
      <c r="I76" s="25">
        <f t="shared" si="5"/>
        <v>74781.100000000006</v>
      </c>
      <c r="J76" s="63"/>
      <c r="K76" s="13"/>
    </row>
    <row r="77" spans="1:12" ht="21" customHeight="1" x14ac:dyDescent="0.25">
      <c r="A77" s="23">
        <v>2272</v>
      </c>
      <c r="B77" s="38"/>
      <c r="C77" s="68" t="s">
        <v>30</v>
      </c>
      <c r="D77" s="30">
        <v>6521.7</v>
      </c>
      <c r="E77" s="30">
        <v>5453.1</v>
      </c>
      <c r="F77" s="30">
        <v>100</v>
      </c>
      <c r="G77" s="30">
        <v>63.1</v>
      </c>
      <c r="H77" s="25">
        <f t="shared" si="4"/>
        <v>6621.7</v>
      </c>
      <c r="I77" s="25">
        <f t="shared" si="5"/>
        <v>5516.2000000000007</v>
      </c>
      <c r="J77" s="63"/>
      <c r="K77" s="13"/>
    </row>
    <row r="78" spans="1:12" ht="21" customHeight="1" x14ac:dyDescent="0.25">
      <c r="A78" s="23">
        <v>2273</v>
      </c>
      <c r="B78" s="38"/>
      <c r="C78" s="68" t="s">
        <v>31</v>
      </c>
      <c r="D78" s="30">
        <v>25550.799999999999</v>
      </c>
      <c r="E78" s="30">
        <v>25190</v>
      </c>
      <c r="F78" s="30">
        <v>115</v>
      </c>
      <c r="G78" s="30">
        <v>59.3</v>
      </c>
      <c r="H78" s="25">
        <f t="shared" ref="H78:H141" si="52">D78+F78</f>
        <v>25665.8</v>
      </c>
      <c r="I78" s="25">
        <f t="shared" ref="I78:I141" si="53">E78+G78</f>
        <v>25249.3</v>
      </c>
      <c r="J78" s="63"/>
      <c r="K78" s="13"/>
    </row>
    <row r="79" spans="1:12" ht="21" customHeight="1" x14ac:dyDescent="0.25">
      <c r="A79" s="23">
        <v>2274</v>
      </c>
      <c r="B79" s="38"/>
      <c r="C79" s="68" t="s">
        <v>32</v>
      </c>
      <c r="D79" s="30">
        <v>8.6999999999999993</v>
      </c>
      <c r="E79" s="30">
        <v>6.5</v>
      </c>
      <c r="F79" s="30"/>
      <c r="G79" s="30"/>
      <c r="H79" s="25">
        <f t="shared" si="52"/>
        <v>8.6999999999999993</v>
      </c>
      <c r="I79" s="25">
        <f t="shared" si="53"/>
        <v>6.5</v>
      </c>
      <c r="J79" s="63"/>
      <c r="K79" s="13"/>
    </row>
    <row r="80" spans="1:12" ht="21" customHeight="1" x14ac:dyDescent="0.25">
      <c r="A80" s="23">
        <v>2275</v>
      </c>
      <c r="B80" s="37"/>
      <c r="C80" s="68" t="s">
        <v>82</v>
      </c>
      <c r="D80" s="25">
        <v>3317.4</v>
      </c>
      <c r="E80" s="25">
        <v>2121.6</v>
      </c>
      <c r="F80" s="25"/>
      <c r="G80" s="25"/>
      <c r="H80" s="25">
        <f t="shared" si="52"/>
        <v>3317.4</v>
      </c>
      <c r="I80" s="25">
        <f t="shared" si="53"/>
        <v>2121.6</v>
      </c>
      <c r="J80" s="63"/>
      <c r="K80" s="13"/>
    </row>
    <row r="81" spans="1:15" s="4" customFormat="1" ht="21" customHeight="1" x14ac:dyDescent="0.25">
      <c r="A81" s="23">
        <v>2276</v>
      </c>
      <c r="B81" s="38"/>
      <c r="C81" s="68" t="s">
        <v>33</v>
      </c>
      <c r="D81" s="30">
        <v>910</v>
      </c>
      <c r="E81" s="30">
        <v>584.20000000000005</v>
      </c>
      <c r="F81" s="30"/>
      <c r="G81" s="30"/>
      <c r="H81" s="25">
        <f t="shared" si="52"/>
        <v>910</v>
      </c>
      <c r="I81" s="25">
        <f t="shared" si="53"/>
        <v>584.20000000000005</v>
      </c>
      <c r="J81" s="63"/>
      <c r="K81" s="13"/>
    </row>
    <row r="82" spans="1:15" ht="34.5" customHeight="1" x14ac:dyDescent="0.25">
      <c r="A82" s="23">
        <v>2282</v>
      </c>
      <c r="B82" s="37"/>
      <c r="C82" s="68" t="s">
        <v>46</v>
      </c>
      <c r="D82" s="25">
        <v>100</v>
      </c>
      <c r="E82" s="25">
        <v>36</v>
      </c>
      <c r="F82" s="25"/>
      <c r="G82" s="25">
        <v>86</v>
      </c>
      <c r="H82" s="25">
        <f t="shared" si="52"/>
        <v>100</v>
      </c>
      <c r="I82" s="25">
        <f t="shared" si="53"/>
        <v>122</v>
      </c>
      <c r="J82" s="63"/>
      <c r="K82" s="13"/>
    </row>
    <row r="83" spans="1:15" s="4" customFormat="1" ht="21" customHeight="1" x14ac:dyDescent="0.25">
      <c r="A83" s="26">
        <v>2800</v>
      </c>
      <c r="B83" s="38"/>
      <c r="C83" s="66" t="s">
        <v>47</v>
      </c>
      <c r="D83" s="39"/>
      <c r="E83" s="39"/>
      <c r="F83" s="30">
        <v>1000</v>
      </c>
      <c r="G83" s="30">
        <v>118.3</v>
      </c>
      <c r="H83" s="25">
        <f t="shared" si="52"/>
        <v>1000</v>
      </c>
      <c r="I83" s="25">
        <f t="shared" si="53"/>
        <v>118.3</v>
      </c>
      <c r="J83" s="63"/>
      <c r="K83" s="13"/>
    </row>
    <row r="84" spans="1:15" ht="21" customHeight="1" x14ac:dyDescent="0.25">
      <c r="A84" s="23">
        <v>3000</v>
      </c>
      <c r="B84" s="38"/>
      <c r="C84" s="66" t="s">
        <v>54</v>
      </c>
      <c r="D84" s="30">
        <f>D85+D86</f>
        <v>0</v>
      </c>
      <c r="E84" s="30">
        <f t="shared" ref="E84:G84" si="54">E85+E86</f>
        <v>0</v>
      </c>
      <c r="F84" s="30">
        <f t="shared" si="54"/>
        <v>126435.40000000001</v>
      </c>
      <c r="G84" s="30">
        <f t="shared" si="54"/>
        <v>106832.8</v>
      </c>
      <c r="H84" s="25">
        <f t="shared" si="52"/>
        <v>126435.40000000001</v>
      </c>
      <c r="I84" s="25">
        <f t="shared" si="53"/>
        <v>106832.8</v>
      </c>
      <c r="J84" s="63"/>
      <c r="K84" s="13"/>
    </row>
    <row r="85" spans="1:15" ht="21" customHeight="1" x14ac:dyDescent="0.25">
      <c r="A85" s="23">
        <v>3110</v>
      </c>
      <c r="B85" s="38"/>
      <c r="C85" s="66" t="s">
        <v>48</v>
      </c>
      <c r="D85" s="39"/>
      <c r="E85" s="39"/>
      <c r="F85" s="30">
        <f>2971.3</f>
        <v>2971.3</v>
      </c>
      <c r="G85" s="30">
        <v>3783.8</v>
      </c>
      <c r="H85" s="25">
        <f t="shared" si="52"/>
        <v>2971.3</v>
      </c>
      <c r="I85" s="25">
        <f t="shared" si="53"/>
        <v>3783.8</v>
      </c>
      <c r="J85" s="63"/>
      <c r="K85" s="13"/>
    </row>
    <row r="86" spans="1:15" s="4" customFormat="1" ht="21" customHeight="1" x14ac:dyDescent="0.25">
      <c r="A86" s="29">
        <v>3132</v>
      </c>
      <c r="B86" s="38"/>
      <c r="C86" s="66" t="s">
        <v>55</v>
      </c>
      <c r="D86" s="39"/>
      <c r="E86" s="39"/>
      <c r="F86" s="30">
        <v>123464.1</v>
      </c>
      <c r="G86" s="30">
        <v>103049</v>
      </c>
      <c r="H86" s="25">
        <f t="shared" si="52"/>
        <v>123464.1</v>
      </c>
      <c r="I86" s="25">
        <f t="shared" si="53"/>
        <v>103049</v>
      </c>
      <c r="J86" s="63"/>
      <c r="K86" s="13"/>
    </row>
    <row r="87" spans="1:15" s="9" customFormat="1" ht="38.25" customHeight="1" x14ac:dyDescent="0.25">
      <c r="A87" s="28">
        <v>4711021</v>
      </c>
      <c r="B87" s="42" t="s">
        <v>56</v>
      </c>
      <c r="C87" s="65" t="s">
        <v>92</v>
      </c>
      <c r="D87" s="44">
        <f t="shared" ref="D87:G87" si="55">D88+D106</f>
        <v>883430.5</v>
      </c>
      <c r="E87" s="44">
        <f t="shared" si="55"/>
        <v>868510.90000000014</v>
      </c>
      <c r="F87" s="44">
        <f t="shared" si="55"/>
        <v>183895.8</v>
      </c>
      <c r="G87" s="44">
        <f t="shared" si="55"/>
        <v>161131.9</v>
      </c>
      <c r="H87" s="44">
        <f t="shared" si="52"/>
        <v>1067326.3</v>
      </c>
      <c r="I87" s="44">
        <f t="shared" si="53"/>
        <v>1029642.8000000002</v>
      </c>
      <c r="J87" s="63"/>
      <c r="K87" s="13"/>
    </row>
    <row r="88" spans="1:15" ht="21" customHeight="1" x14ac:dyDescent="0.25">
      <c r="A88" s="23">
        <v>2000</v>
      </c>
      <c r="B88" s="37"/>
      <c r="C88" s="66" t="s">
        <v>18</v>
      </c>
      <c r="D88" s="25">
        <f>D89+D91+D92+D105</f>
        <v>883430.5</v>
      </c>
      <c r="E88" s="25">
        <f t="shared" ref="E88:G88" si="56">E89+E91+E92+E105</f>
        <v>868510.90000000014</v>
      </c>
      <c r="F88" s="25">
        <f t="shared" si="56"/>
        <v>49296.3</v>
      </c>
      <c r="G88" s="25">
        <f t="shared" si="56"/>
        <v>16169.100000000002</v>
      </c>
      <c r="H88" s="25">
        <f t="shared" si="52"/>
        <v>932726.8</v>
      </c>
      <c r="I88" s="25">
        <f t="shared" si="53"/>
        <v>884680.00000000012</v>
      </c>
      <c r="J88" s="63"/>
      <c r="K88" s="13"/>
    </row>
    <row r="89" spans="1:15" s="5" customFormat="1" ht="21" customHeight="1" x14ac:dyDescent="0.25">
      <c r="A89" s="23">
        <v>2110</v>
      </c>
      <c r="B89" s="37"/>
      <c r="C89" s="66" t="s">
        <v>19</v>
      </c>
      <c r="D89" s="25">
        <f>D90</f>
        <v>515914.4</v>
      </c>
      <c r="E89" s="25">
        <f t="shared" ref="E89:G89" si="57">E90</f>
        <v>515914.4</v>
      </c>
      <c r="F89" s="25">
        <f t="shared" si="57"/>
        <v>0</v>
      </c>
      <c r="G89" s="25">
        <f t="shared" si="57"/>
        <v>0</v>
      </c>
      <c r="H89" s="25">
        <f t="shared" si="52"/>
        <v>515914.4</v>
      </c>
      <c r="I89" s="25">
        <f t="shared" si="53"/>
        <v>515914.4</v>
      </c>
      <c r="J89" s="63"/>
      <c r="K89" s="13"/>
      <c r="L89" s="8"/>
      <c r="M89" s="8"/>
      <c r="N89" s="8"/>
      <c r="O89" s="8"/>
    </row>
    <row r="90" spans="1:15" ht="21" customHeight="1" x14ac:dyDescent="0.25">
      <c r="A90" s="23">
        <v>2111</v>
      </c>
      <c r="B90" s="37"/>
      <c r="C90" s="66" t="s">
        <v>20</v>
      </c>
      <c r="D90" s="25">
        <v>515914.4</v>
      </c>
      <c r="E90" s="25">
        <v>515914.4</v>
      </c>
      <c r="F90" s="25"/>
      <c r="G90" s="25"/>
      <c r="H90" s="25">
        <f t="shared" si="52"/>
        <v>515914.4</v>
      </c>
      <c r="I90" s="25">
        <f t="shared" si="53"/>
        <v>515914.4</v>
      </c>
      <c r="J90" s="63"/>
      <c r="K90" s="13"/>
      <c r="L90" s="3"/>
    </row>
    <row r="91" spans="1:15" ht="21" customHeight="1" x14ac:dyDescent="0.25">
      <c r="A91" s="23">
        <v>2120</v>
      </c>
      <c r="B91" s="38"/>
      <c r="C91" s="66" t="s">
        <v>21</v>
      </c>
      <c r="D91" s="30">
        <v>108886.3</v>
      </c>
      <c r="E91" s="30">
        <v>108886.3</v>
      </c>
      <c r="F91" s="30"/>
      <c r="G91" s="30"/>
      <c r="H91" s="25">
        <f t="shared" si="52"/>
        <v>108886.3</v>
      </c>
      <c r="I91" s="25">
        <f t="shared" si="53"/>
        <v>108886.3</v>
      </c>
      <c r="J91" s="63"/>
      <c r="K91" s="13"/>
      <c r="L91" s="3"/>
    </row>
    <row r="92" spans="1:15" s="4" customFormat="1" ht="21" customHeight="1" x14ac:dyDescent="0.25">
      <c r="A92" s="23">
        <v>2200</v>
      </c>
      <c r="B92" s="38"/>
      <c r="C92" s="66" t="s">
        <v>45</v>
      </c>
      <c r="D92" s="30">
        <f>D93+D94+D95+D96+D97+D104</f>
        <v>258629.8</v>
      </c>
      <c r="E92" s="30">
        <f t="shared" ref="E92:G92" si="58">E93+E94+E95+E96+E97+E104</f>
        <v>243710.2</v>
      </c>
      <c r="F92" s="30">
        <f t="shared" si="58"/>
        <v>46286.3</v>
      </c>
      <c r="G92" s="30">
        <f t="shared" si="58"/>
        <v>15734.900000000001</v>
      </c>
      <c r="H92" s="25">
        <f t="shared" si="52"/>
        <v>304916.09999999998</v>
      </c>
      <c r="I92" s="25">
        <f t="shared" si="53"/>
        <v>259445.1</v>
      </c>
      <c r="J92" s="63"/>
      <c r="K92" s="13"/>
      <c r="L92" s="6"/>
    </row>
    <row r="93" spans="1:15" ht="21" customHeight="1" x14ac:dyDescent="0.25">
      <c r="A93" s="23">
        <v>2210</v>
      </c>
      <c r="B93" s="38"/>
      <c r="C93" s="66" t="s">
        <v>23</v>
      </c>
      <c r="D93" s="30">
        <v>12152.1</v>
      </c>
      <c r="E93" s="30">
        <v>12139.4</v>
      </c>
      <c r="F93" s="30">
        <v>20</v>
      </c>
      <c r="G93" s="30">
        <v>4342.7</v>
      </c>
      <c r="H93" s="25">
        <f t="shared" si="52"/>
        <v>12172.1</v>
      </c>
      <c r="I93" s="25">
        <f t="shared" si="53"/>
        <v>16482.099999999999</v>
      </c>
      <c r="J93" s="63"/>
      <c r="K93" s="13"/>
    </row>
    <row r="94" spans="1:15" s="4" customFormat="1" ht="21" customHeight="1" x14ac:dyDescent="0.25">
      <c r="A94" s="23">
        <v>2220</v>
      </c>
      <c r="B94" s="38"/>
      <c r="C94" s="66" t="s">
        <v>109</v>
      </c>
      <c r="D94" s="30">
        <v>258.2</v>
      </c>
      <c r="E94" s="30">
        <v>258.10000000000002</v>
      </c>
      <c r="F94" s="30"/>
      <c r="G94" s="30">
        <v>0</v>
      </c>
      <c r="H94" s="25">
        <f t="shared" si="52"/>
        <v>258.2</v>
      </c>
      <c r="I94" s="25">
        <f t="shared" si="53"/>
        <v>258.10000000000002</v>
      </c>
      <c r="J94" s="63"/>
      <c r="K94" s="13"/>
    </row>
    <row r="95" spans="1:15" ht="21" customHeight="1" x14ac:dyDescent="0.25">
      <c r="A95" s="23">
        <v>2230</v>
      </c>
      <c r="B95" s="38"/>
      <c r="C95" s="66" t="s">
        <v>25</v>
      </c>
      <c r="D95" s="30">
        <v>37302.300000000003</v>
      </c>
      <c r="E95" s="30">
        <v>33543.5</v>
      </c>
      <c r="F95" s="30">
        <v>45066.3</v>
      </c>
      <c r="G95" s="30">
        <v>10992.7</v>
      </c>
      <c r="H95" s="25">
        <f t="shared" si="52"/>
        <v>82368.600000000006</v>
      </c>
      <c r="I95" s="25">
        <f t="shared" si="53"/>
        <v>44536.2</v>
      </c>
      <c r="J95" s="63"/>
      <c r="K95" s="13"/>
    </row>
    <row r="96" spans="1:15" s="4" customFormat="1" ht="21" customHeight="1" x14ac:dyDescent="0.25">
      <c r="A96" s="23">
        <v>2240</v>
      </c>
      <c r="B96" s="38"/>
      <c r="C96" s="66" t="s">
        <v>26</v>
      </c>
      <c r="D96" s="30">
        <v>79100</v>
      </c>
      <c r="E96" s="30">
        <v>76383</v>
      </c>
      <c r="F96" s="30">
        <v>500</v>
      </c>
      <c r="G96" s="30">
        <v>112.6</v>
      </c>
      <c r="H96" s="25">
        <f t="shared" si="52"/>
        <v>79600</v>
      </c>
      <c r="I96" s="25">
        <f t="shared" si="53"/>
        <v>76495.600000000006</v>
      </c>
      <c r="J96" s="63"/>
      <c r="K96" s="13"/>
    </row>
    <row r="97" spans="1:12" s="4" customFormat="1" ht="21" customHeight="1" x14ac:dyDescent="0.25">
      <c r="A97" s="23">
        <v>2270</v>
      </c>
      <c r="B97" s="38"/>
      <c r="C97" s="68" t="s">
        <v>52</v>
      </c>
      <c r="D97" s="30">
        <f>D98+D99+D100+D101+D102+D103</f>
        <v>129717.2</v>
      </c>
      <c r="E97" s="30">
        <f t="shared" ref="E97:G97" si="59">E98+E99+E100+E101+E102+E103</f>
        <v>121314.2</v>
      </c>
      <c r="F97" s="30">
        <f t="shared" si="59"/>
        <v>700</v>
      </c>
      <c r="G97" s="30">
        <f t="shared" si="59"/>
        <v>286.89999999999998</v>
      </c>
      <c r="H97" s="25">
        <f t="shared" si="52"/>
        <v>130417.2</v>
      </c>
      <c r="I97" s="25">
        <f t="shared" si="53"/>
        <v>121601.09999999999</v>
      </c>
      <c r="J97" s="63"/>
      <c r="K97" s="13"/>
    </row>
    <row r="98" spans="1:12" ht="21" customHeight="1" x14ac:dyDescent="0.25">
      <c r="A98" s="23">
        <v>2271</v>
      </c>
      <c r="B98" s="38"/>
      <c r="C98" s="68" t="s">
        <v>29</v>
      </c>
      <c r="D98" s="30">
        <v>84545.7</v>
      </c>
      <c r="E98" s="30">
        <v>80709.899999999994</v>
      </c>
      <c r="F98" s="30">
        <v>300</v>
      </c>
      <c r="G98" s="30">
        <v>1</v>
      </c>
      <c r="H98" s="25">
        <f t="shared" si="52"/>
        <v>84845.7</v>
      </c>
      <c r="I98" s="25">
        <f t="shared" si="53"/>
        <v>80710.899999999994</v>
      </c>
      <c r="J98" s="63"/>
      <c r="K98" s="13"/>
    </row>
    <row r="99" spans="1:12" s="9" customFormat="1" ht="21" customHeight="1" x14ac:dyDescent="0.25">
      <c r="A99" s="23">
        <v>2272</v>
      </c>
      <c r="B99" s="38"/>
      <c r="C99" s="68" t="s">
        <v>30</v>
      </c>
      <c r="D99" s="30">
        <v>5856.4</v>
      </c>
      <c r="E99" s="30">
        <v>4432.6000000000004</v>
      </c>
      <c r="F99" s="30">
        <v>100</v>
      </c>
      <c r="G99" s="30">
        <v>3</v>
      </c>
      <c r="H99" s="25">
        <f t="shared" si="52"/>
        <v>5956.4</v>
      </c>
      <c r="I99" s="25">
        <f t="shared" si="53"/>
        <v>4435.6000000000004</v>
      </c>
      <c r="J99" s="63"/>
      <c r="K99" s="13"/>
    </row>
    <row r="100" spans="1:12" ht="21" customHeight="1" x14ac:dyDescent="0.25">
      <c r="A100" s="23">
        <v>2273</v>
      </c>
      <c r="B100" s="38"/>
      <c r="C100" s="68" t="s">
        <v>31</v>
      </c>
      <c r="D100" s="30">
        <v>35127.300000000003</v>
      </c>
      <c r="E100" s="30">
        <v>33244.199999999997</v>
      </c>
      <c r="F100" s="30">
        <v>300</v>
      </c>
      <c r="G100" s="30">
        <v>282.89999999999998</v>
      </c>
      <c r="H100" s="25">
        <f t="shared" si="52"/>
        <v>35427.300000000003</v>
      </c>
      <c r="I100" s="25">
        <f t="shared" si="53"/>
        <v>33527.1</v>
      </c>
      <c r="J100" s="63"/>
      <c r="K100" s="13"/>
    </row>
    <row r="101" spans="1:12" ht="21" customHeight="1" x14ac:dyDescent="0.25">
      <c r="A101" s="23">
        <v>2274</v>
      </c>
      <c r="B101" s="38"/>
      <c r="C101" s="68" t="s">
        <v>32</v>
      </c>
      <c r="D101" s="30">
        <v>3.3</v>
      </c>
      <c r="E101" s="30">
        <v>2.5</v>
      </c>
      <c r="F101" s="30"/>
      <c r="G101" s="30"/>
      <c r="H101" s="25">
        <f t="shared" si="52"/>
        <v>3.3</v>
      </c>
      <c r="I101" s="25">
        <f t="shared" si="53"/>
        <v>2.5</v>
      </c>
      <c r="J101" s="63"/>
      <c r="K101" s="13"/>
    </row>
    <row r="102" spans="1:12" ht="21" customHeight="1" x14ac:dyDescent="0.25">
      <c r="A102" s="23">
        <v>2275</v>
      </c>
      <c r="B102" s="37"/>
      <c r="C102" s="68" t="s">
        <v>82</v>
      </c>
      <c r="D102" s="25">
        <v>2718.3</v>
      </c>
      <c r="E102" s="25">
        <v>1548.6</v>
      </c>
      <c r="F102" s="25"/>
      <c r="G102" s="25"/>
      <c r="H102" s="25">
        <f t="shared" si="52"/>
        <v>2718.3</v>
      </c>
      <c r="I102" s="25">
        <f t="shared" si="53"/>
        <v>1548.6</v>
      </c>
      <c r="J102" s="63"/>
      <c r="K102" s="13"/>
    </row>
    <row r="103" spans="1:12" ht="21" customHeight="1" x14ac:dyDescent="0.25">
      <c r="A103" s="23">
        <v>2276</v>
      </c>
      <c r="B103" s="38"/>
      <c r="C103" s="68" t="s">
        <v>33</v>
      </c>
      <c r="D103" s="30">
        <v>1466.2</v>
      </c>
      <c r="E103" s="30">
        <v>1376.4</v>
      </c>
      <c r="F103" s="30"/>
      <c r="G103" s="30"/>
      <c r="H103" s="25">
        <f t="shared" si="52"/>
        <v>1466.2</v>
      </c>
      <c r="I103" s="25">
        <f t="shared" si="53"/>
        <v>1376.4</v>
      </c>
      <c r="J103" s="63"/>
      <c r="K103" s="13"/>
    </row>
    <row r="104" spans="1:12" ht="33.75" customHeight="1" x14ac:dyDescent="0.25">
      <c r="A104" s="23">
        <v>2282</v>
      </c>
      <c r="B104" s="38"/>
      <c r="C104" s="68" t="s">
        <v>46</v>
      </c>
      <c r="D104" s="30">
        <v>100</v>
      </c>
      <c r="E104" s="30">
        <v>72</v>
      </c>
      <c r="F104" s="30"/>
      <c r="G104" s="30"/>
      <c r="H104" s="25">
        <f t="shared" si="52"/>
        <v>100</v>
      </c>
      <c r="I104" s="25">
        <f t="shared" si="53"/>
        <v>72</v>
      </c>
      <c r="J104" s="63"/>
      <c r="K104" s="13"/>
    </row>
    <row r="105" spans="1:12" ht="21" customHeight="1" x14ac:dyDescent="0.25">
      <c r="A105" s="26">
        <v>2800</v>
      </c>
      <c r="B105" s="38"/>
      <c r="C105" s="66" t="s">
        <v>47</v>
      </c>
      <c r="D105" s="30">
        <v>0</v>
      </c>
      <c r="E105" s="30">
        <v>0</v>
      </c>
      <c r="F105" s="30">
        <v>3010</v>
      </c>
      <c r="G105" s="30">
        <v>434.2</v>
      </c>
      <c r="H105" s="25">
        <f t="shared" si="52"/>
        <v>3010</v>
      </c>
      <c r="I105" s="25">
        <f t="shared" si="53"/>
        <v>434.2</v>
      </c>
      <c r="J105" s="63"/>
      <c r="K105" s="13"/>
      <c r="L105" s="3"/>
    </row>
    <row r="106" spans="1:12" ht="21" customHeight="1" x14ac:dyDescent="0.25">
      <c r="A106" s="23">
        <v>3000</v>
      </c>
      <c r="B106" s="38"/>
      <c r="C106" s="66" t="s">
        <v>54</v>
      </c>
      <c r="D106" s="30">
        <f>D107+D108</f>
        <v>0</v>
      </c>
      <c r="E106" s="30">
        <f t="shared" ref="E106:F106" si="60">E107+E108</f>
        <v>0</v>
      </c>
      <c r="F106" s="30">
        <f t="shared" si="60"/>
        <v>134599.5</v>
      </c>
      <c r="G106" s="30">
        <f>G107+G108</f>
        <v>144962.79999999999</v>
      </c>
      <c r="H106" s="25">
        <f t="shared" si="52"/>
        <v>134599.5</v>
      </c>
      <c r="I106" s="25">
        <f t="shared" si="53"/>
        <v>144962.79999999999</v>
      </c>
      <c r="J106" s="63"/>
      <c r="K106" s="13"/>
      <c r="L106" s="3"/>
    </row>
    <row r="107" spans="1:12" ht="21" customHeight="1" x14ac:dyDescent="0.25">
      <c r="A107" s="23">
        <v>3110</v>
      </c>
      <c r="B107" s="38"/>
      <c r="C107" s="66" t="s">
        <v>48</v>
      </c>
      <c r="D107" s="30">
        <v>0</v>
      </c>
      <c r="E107" s="30">
        <v>0</v>
      </c>
      <c r="F107" s="30">
        <v>17324.8</v>
      </c>
      <c r="G107" s="30">
        <v>35257.1</v>
      </c>
      <c r="H107" s="25">
        <f t="shared" si="52"/>
        <v>17324.8</v>
      </c>
      <c r="I107" s="25">
        <f t="shared" si="53"/>
        <v>35257.1</v>
      </c>
      <c r="J107" s="63"/>
      <c r="K107" s="13"/>
      <c r="L107" s="3"/>
    </row>
    <row r="108" spans="1:12" ht="21" customHeight="1" x14ac:dyDescent="0.25">
      <c r="A108" s="29">
        <v>3132</v>
      </c>
      <c r="B108" s="38"/>
      <c r="C108" s="66" t="s">
        <v>55</v>
      </c>
      <c r="D108" s="30">
        <v>0</v>
      </c>
      <c r="E108" s="30">
        <v>0</v>
      </c>
      <c r="F108" s="30">
        <v>117274.7</v>
      </c>
      <c r="G108" s="30">
        <v>109705.7</v>
      </c>
      <c r="H108" s="25">
        <f t="shared" si="52"/>
        <v>117274.7</v>
      </c>
      <c r="I108" s="25">
        <f t="shared" si="53"/>
        <v>109705.7</v>
      </c>
      <c r="J108" s="63"/>
      <c r="K108" s="13"/>
    </row>
    <row r="109" spans="1:12" s="5" customFormat="1" ht="84.75" customHeight="1" x14ac:dyDescent="0.25">
      <c r="A109" s="28">
        <v>4711022</v>
      </c>
      <c r="B109" s="42" t="s">
        <v>86</v>
      </c>
      <c r="C109" s="65" t="s">
        <v>110</v>
      </c>
      <c r="D109" s="44">
        <f t="shared" ref="D109:G109" si="61">D110+D127</f>
        <v>70333.899999999994</v>
      </c>
      <c r="E109" s="44">
        <f t="shared" si="61"/>
        <v>65526.099999999991</v>
      </c>
      <c r="F109" s="44">
        <f t="shared" si="61"/>
        <v>2036.4</v>
      </c>
      <c r="G109" s="44">
        <f t="shared" si="61"/>
        <v>3068.8</v>
      </c>
      <c r="H109" s="44">
        <f t="shared" si="52"/>
        <v>72370.299999999988</v>
      </c>
      <c r="I109" s="44">
        <f t="shared" si="53"/>
        <v>68594.899999999994</v>
      </c>
      <c r="J109" s="63"/>
      <c r="K109" s="13"/>
    </row>
    <row r="110" spans="1:12" ht="21" customHeight="1" x14ac:dyDescent="0.25">
      <c r="A110" s="23">
        <v>2000</v>
      </c>
      <c r="B110" s="37"/>
      <c r="C110" s="66" t="s">
        <v>18</v>
      </c>
      <c r="D110" s="25">
        <f>D111+D113+D114</f>
        <v>70333.899999999994</v>
      </c>
      <c r="E110" s="25">
        <f t="shared" ref="E110:G110" si="62">E111+E113+E114</f>
        <v>65526.099999999991</v>
      </c>
      <c r="F110" s="25">
        <f t="shared" si="62"/>
        <v>0</v>
      </c>
      <c r="G110" s="25">
        <f t="shared" si="62"/>
        <v>613</v>
      </c>
      <c r="H110" s="25">
        <f t="shared" si="52"/>
        <v>70333.899999999994</v>
      </c>
      <c r="I110" s="25">
        <f t="shared" si="53"/>
        <v>66139.099999999991</v>
      </c>
      <c r="J110" s="63"/>
      <c r="K110" s="13"/>
    </row>
    <row r="111" spans="1:12" s="4" customFormat="1" ht="21" customHeight="1" x14ac:dyDescent="0.25">
      <c r="A111" s="23">
        <v>2110</v>
      </c>
      <c r="B111" s="37"/>
      <c r="C111" s="66" t="s">
        <v>19</v>
      </c>
      <c r="D111" s="25">
        <f>D112</f>
        <v>35379.199999999997</v>
      </c>
      <c r="E111" s="25">
        <f t="shared" ref="E111:G111" si="63">E112</f>
        <v>35379.199999999997</v>
      </c>
      <c r="F111" s="25">
        <f t="shared" si="63"/>
        <v>0</v>
      </c>
      <c r="G111" s="25">
        <f t="shared" si="63"/>
        <v>0</v>
      </c>
      <c r="H111" s="25">
        <f t="shared" si="52"/>
        <v>35379.199999999997</v>
      </c>
      <c r="I111" s="25">
        <f t="shared" si="53"/>
        <v>35379.199999999997</v>
      </c>
      <c r="J111" s="63"/>
      <c r="K111" s="13"/>
    </row>
    <row r="112" spans="1:12" ht="21" customHeight="1" x14ac:dyDescent="0.25">
      <c r="A112" s="23">
        <v>2111</v>
      </c>
      <c r="B112" s="37"/>
      <c r="C112" s="66" t="s">
        <v>20</v>
      </c>
      <c r="D112" s="25">
        <v>35379.199999999997</v>
      </c>
      <c r="E112" s="25">
        <v>35379.199999999997</v>
      </c>
      <c r="F112" s="25"/>
      <c r="G112" s="25"/>
      <c r="H112" s="25">
        <f t="shared" si="52"/>
        <v>35379.199999999997</v>
      </c>
      <c r="I112" s="25">
        <f t="shared" si="53"/>
        <v>35379.199999999997</v>
      </c>
      <c r="J112" s="63"/>
      <c r="K112" s="13"/>
    </row>
    <row r="113" spans="1:12" ht="21" customHeight="1" x14ac:dyDescent="0.25">
      <c r="A113" s="23">
        <v>2120</v>
      </c>
      <c r="B113" s="38"/>
      <c r="C113" s="66" t="s">
        <v>21</v>
      </c>
      <c r="D113" s="30">
        <v>7570.6</v>
      </c>
      <c r="E113" s="30">
        <v>7570.6</v>
      </c>
      <c r="F113" s="30"/>
      <c r="G113" s="30"/>
      <c r="H113" s="25">
        <f t="shared" si="52"/>
        <v>7570.6</v>
      </c>
      <c r="I113" s="25">
        <f t="shared" si="53"/>
        <v>7570.6</v>
      </c>
      <c r="J113" s="63"/>
      <c r="K113" s="13"/>
    </row>
    <row r="114" spans="1:12" ht="21" customHeight="1" x14ac:dyDescent="0.25">
      <c r="A114" s="23">
        <v>2200</v>
      </c>
      <c r="B114" s="38"/>
      <c r="C114" s="66" t="s">
        <v>45</v>
      </c>
      <c r="D114" s="30">
        <f>D115+D116+D117+D118+D119+D126</f>
        <v>27384.100000000002</v>
      </c>
      <c r="E114" s="30">
        <f t="shared" ref="E114:G114" si="64">E115+E116+E117+E118+E119+E126</f>
        <v>22576.3</v>
      </c>
      <c r="F114" s="30">
        <f t="shared" si="64"/>
        <v>0</v>
      </c>
      <c r="G114" s="30">
        <f t="shared" si="64"/>
        <v>613</v>
      </c>
      <c r="H114" s="25">
        <f t="shared" si="52"/>
        <v>27384.100000000002</v>
      </c>
      <c r="I114" s="25">
        <f t="shared" si="53"/>
        <v>23189.3</v>
      </c>
      <c r="J114" s="63"/>
      <c r="K114" s="13"/>
    </row>
    <row r="115" spans="1:12" s="4" customFormat="1" ht="21" customHeight="1" x14ac:dyDescent="0.25">
      <c r="A115" s="23">
        <v>2210</v>
      </c>
      <c r="B115" s="38"/>
      <c r="C115" s="66" t="s">
        <v>23</v>
      </c>
      <c r="D115" s="30">
        <v>1000</v>
      </c>
      <c r="E115" s="30">
        <v>370</v>
      </c>
      <c r="F115" s="30"/>
      <c r="G115" s="30">
        <v>613</v>
      </c>
      <c r="H115" s="25">
        <f t="shared" si="52"/>
        <v>1000</v>
      </c>
      <c r="I115" s="25">
        <f t="shared" si="53"/>
        <v>983</v>
      </c>
      <c r="J115" s="63"/>
      <c r="K115" s="13"/>
    </row>
    <row r="116" spans="1:12" ht="21" customHeight="1" x14ac:dyDescent="0.25">
      <c r="A116" s="23">
        <v>2220</v>
      </c>
      <c r="B116" s="38"/>
      <c r="C116" s="66" t="s">
        <v>109</v>
      </c>
      <c r="D116" s="30">
        <v>50</v>
      </c>
      <c r="E116" s="30">
        <v>22.9</v>
      </c>
      <c r="F116" s="30"/>
      <c r="G116" s="30"/>
      <c r="H116" s="25">
        <f t="shared" si="52"/>
        <v>50</v>
      </c>
      <c r="I116" s="25">
        <f t="shared" si="53"/>
        <v>22.9</v>
      </c>
      <c r="J116" s="63"/>
      <c r="K116" s="13"/>
    </row>
    <row r="117" spans="1:12" ht="21" customHeight="1" x14ac:dyDescent="0.25">
      <c r="A117" s="23">
        <v>2230</v>
      </c>
      <c r="B117" s="38"/>
      <c r="C117" s="66" t="s">
        <v>25</v>
      </c>
      <c r="D117" s="30">
        <v>6448.9</v>
      </c>
      <c r="E117" s="30">
        <v>3617.9</v>
      </c>
      <c r="F117" s="30"/>
      <c r="G117" s="30"/>
      <c r="H117" s="25">
        <f t="shared" si="52"/>
        <v>6448.9</v>
      </c>
      <c r="I117" s="25">
        <f t="shared" si="53"/>
        <v>3617.9</v>
      </c>
      <c r="J117" s="63"/>
      <c r="K117" s="13"/>
    </row>
    <row r="118" spans="1:12" ht="21" customHeight="1" x14ac:dyDescent="0.25">
      <c r="A118" s="23">
        <v>2240</v>
      </c>
      <c r="B118" s="38"/>
      <c r="C118" s="66" t="s">
        <v>26</v>
      </c>
      <c r="D118" s="30">
        <v>4000</v>
      </c>
      <c r="E118" s="30">
        <v>3394.7</v>
      </c>
      <c r="F118" s="30"/>
      <c r="G118" s="30"/>
      <c r="H118" s="25">
        <f t="shared" si="52"/>
        <v>4000</v>
      </c>
      <c r="I118" s="25">
        <f t="shared" si="53"/>
        <v>3394.7</v>
      </c>
      <c r="J118" s="63"/>
      <c r="K118" s="13"/>
    </row>
    <row r="119" spans="1:12" ht="18.75" customHeight="1" x14ac:dyDescent="0.25">
      <c r="A119" s="23">
        <v>2270</v>
      </c>
      <c r="B119" s="38"/>
      <c r="C119" s="68" t="s">
        <v>52</v>
      </c>
      <c r="D119" s="30">
        <f>D120+D121+D122+D123+D124+D125</f>
        <v>15875.200000000003</v>
      </c>
      <c r="E119" s="30">
        <f t="shared" ref="E119:G119" si="65">E120+E121+E122+E123+E124+E125</f>
        <v>15166.8</v>
      </c>
      <c r="F119" s="30">
        <f t="shared" si="65"/>
        <v>0</v>
      </c>
      <c r="G119" s="30">
        <f t="shared" si="65"/>
        <v>0</v>
      </c>
      <c r="H119" s="25">
        <f t="shared" si="52"/>
        <v>15875.200000000003</v>
      </c>
      <c r="I119" s="25">
        <f t="shared" si="53"/>
        <v>15166.8</v>
      </c>
      <c r="J119" s="63"/>
      <c r="K119" s="13"/>
    </row>
    <row r="120" spans="1:12" ht="18.75" customHeight="1" x14ac:dyDescent="0.25">
      <c r="A120" s="23">
        <v>2271</v>
      </c>
      <c r="B120" s="38"/>
      <c r="C120" s="68" t="s">
        <v>29</v>
      </c>
      <c r="D120" s="30">
        <v>13145.2</v>
      </c>
      <c r="E120" s="30">
        <v>13020.2</v>
      </c>
      <c r="F120" s="30"/>
      <c r="G120" s="30"/>
      <c r="H120" s="25">
        <f t="shared" si="52"/>
        <v>13145.2</v>
      </c>
      <c r="I120" s="25">
        <f t="shared" si="53"/>
        <v>13020.2</v>
      </c>
      <c r="J120" s="63"/>
      <c r="K120" s="13"/>
    </row>
    <row r="121" spans="1:12" ht="17.25" customHeight="1" x14ac:dyDescent="0.25">
      <c r="A121" s="23">
        <v>2272</v>
      </c>
      <c r="B121" s="38"/>
      <c r="C121" s="68" t="s">
        <v>30</v>
      </c>
      <c r="D121" s="30">
        <v>476.2</v>
      </c>
      <c r="E121" s="30">
        <v>436.8</v>
      </c>
      <c r="F121" s="30"/>
      <c r="G121" s="30"/>
      <c r="H121" s="25">
        <f t="shared" si="52"/>
        <v>476.2</v>
      </c>
      <c r="I121" s="25">
        <f t="shared" si="53"/>
        <v>436.8</v>
      </c>
      <c r="J121" s="63"/>
      <c r="K121" s="13"/>
      <c r="L121" s="3"/>
    </row>
    <row r="122" spans="1:12" ht="21" customHeight="1" x14ac:dyDescent="0.25">
      <c r="A122" s="23">
        <v>2273</v>
      </c>
      <c r="B122" s="38"/>
      <c r="C122" s="68" t="s">
        <v>31</v>
      </c>
      <c r="D122" s="30">
        <v>1468.2</v>
      </c>
      <c r="E122" s="30">
        <v>1435.3</v>
      </c>
      <c r="F122" s="30"/>
      <c r="G122" s="30"/>
      <c r="H122" s="25">
        <f t="shared" si="52"/>
        <v>1468.2</v>
      </c>
      <c r="I122" s="25">
        <f t="shared" si="53"/>
        <v>1435.3</v>
      </c>
      <c r="J122" s="63"/>
      <c r="K122" s="13"/>
      <c r="L122" s="3"/>
    </row>
    <row r="123" spans="1:12" ht="21" customHeight="1" x14ac:dyDescent="0.25">
      <c r="A123" s="23">
        <v>2274</v>
      </c>
      <c r="B123" s="38"/>
      <c r="C123" s="68" t="s">
        <v>32</v>
      </c>
      <c r="D123" s="30">
        <v>0.5</v>
      </c>
      <c r="E123" s="30">
        <v>0.3</v>
      </c>
      <c r="F123" s="30"/>
      <c r="G123" s="30"/>
      <c r="H123" s="25">
        <f t="shared" si="52"/>
        <v>0.5</v>
      </c>
      <c r="I123" s="25">
        <f t="shared" si="53"/>
        <v>0.3</v>
      </c>
      <c r="J123" s="63"/>
      <c r="K123" s="13"/>
    </row>
    <row r="124" spans="1:12" ht="21" customHeight="1" x14ac:dyDescent="0.25">
      <c r="A124" s="23">
        <v>2275</v>
      </c>
      <c r="B124" s="37"/>
      <c r="C124" s="68" t="s">
        <v>82</v>
      </c>
      <c r="D124" s="25">
        <v>242.1</v>
      </c>
      <c r="E124" s="25">
        <v>92.7</v>
      </c>
      <c r="F124" s="25"/>
      <c r="G124" s="25"/>
      <c r="H124" s="25">
        <f t="shared" si="52"/>
        <v>242.1</v>
      </c>
      <c r="I124" s="25">
        <f t="shared" si="53"/>
        <v>92.7</v>
      </c>
      <c r="J124" s="63"/>
      <c r="K124" s="13"/>
    </row>
    <row r="125" spans="1:12" ht="21" customHeight="1" x14ac:dyDescent="0.25">
      <c r="A125" s="23">
        <v>2276</v>
      </c>
      <c r="B125" s="38"/>
      <c r="C125" s="68" t="s">
        <v>33</v>
      </c>
      <c r="D125" s="30">
        <v>543</v>
      </c>
      <c r="E125" s="30">
        <v>181.5</v>
      </c>
      <c r="F125" s="30"/>
      <c r="G125" s="30"/>
      <c r="H125" s="25">
        <f t="shared" si="52"/>
        <v>543</v>
      </c>
      <c r="I125" s="25">
        <f t="shared" si="53"/>
        <v>181.5</v>
      </c>
      <c r="J125" s="63"/>
      <c r="K125" s="13"/>
    </row>
    <row r="126" spans="1:12" ht="36.75" customHeight="1" x14ac:dyDescent="0.25">
      <c r="A126" s="23">
        <v>2282</v>
      </c>
      <c r="B126" s="38"/>
      <c r="C126" s="68" t="s">
        <v>46</v>
      </c>
      <c r="D126" s="30">
        <v>10</v>
      </c>
      <c r="E126" s="30">
        <v>4</v>
      </c>
      <c r="F126" s="30"/>
      <c r="G126" s="30"/>
      <c r="H126" s="25">
        <f t="shared" si="52"/>
        <v>10</v>
      </c>
      <c r="I126" s="25">
        <f t="shared" si="53"/>
        <v>4</v>
      </c>
      <c r="J126" s="63"/>
      <c r="K126" s="13"/>
    </row>
    <row r="127" spans="1:12" ht="21" customHeight="1" x14ac:dyDescent="0.25">
      <c r="A127" s="23">
        <v>3000</v>
      </c>
      <c r="B127" s="38"/>
      <c r="C127" s="66" t="s">
        <v>54</v>
      </c>
      <c r="D127" s="30">
        <f>D128</f>
        <v>0</v>
      </c>
      <c r="E127" s="30">
        <f t="shared" ref="E127" si="66">E128</f>
        <v>0</v>
      </c>
      <c r="F127" s="30">
        <f>F128+F129</f>
        <v>2036.4</v>
      </c>
      <c r="G127" s="30">
        <f>G128+G129</f>
        <v>2455.8000000000002</v>
      </c>
      <c r="H127" s="25">
        <f t="shared" si="52"/>
        <v>2036.4</v>
      </c>
      <c r="I127" s="25">
        <f t="shared" si="53"/>
        <v>2455.8000000000002</v>
      </c>
      <c r="J127" s="63"/>
      <c r="K127" s="13"/>
    </row>
    <row r="128" spans="1:12" ht="20.25" customHeight="1" x14ac:dyDescent="0.25">
      <c r="A128" s="23">
        <v>3110</v>
      </c>
      <c r="B128" s="38"/>
      <c r="C128" s="66" t="s">
        <v>48</v>
      </c>
      <c r="D128" s="30"/>
      <c r="E128" s="30"/>
      <c r="F128" s="30">
        <v>1536.4</v>
      </c>
      <c r="G128" s="30">
        <v>1956.2</v>
      </c>
      <c r="H128" s="25">
        <f t="shared" si="52"/>
        <v>1536.4</v>
      </c>
      <c r="I128" s="25">
        <f t="shared" si="53"/>
        <v>1956.2</v>
      </c>
      <c r="J128" s="63"/>
      <c r="K128" s="13"/>
    </row>
    <row r="129" spans="1:11" ht="20.25" customHeight="1" x14ac:dyDescent="0.25">
      <c r="A129" s="29">
        <v>3132</v>
      </c>
      <c r="B129" s="38"/>
      <c r="C129" s="66" t="s">
        <v>55</v>
      </c>
      <c r="D129" s="30">
        <v>0</v>
      </c>
      <c r="E129" s="30">
        <v>0</v>
      </c>
      <c r="F129" s="30">
        <v>500</v>
      </c>
      <c r="G129" s="30">
        <v>499.6</v>
      </c>
      <c r="H129" s="25">
        <f t="shared" si="52"/>
        <v>500</v>
      </c>
      <c r="I129" s="25">
        <f t="shared" si="53"/>
        <v>499.6</v>
      </c>
      <c r="J129" s="63"/>
      <c r="K129" s="13"/>
    </row>
    <row r="130" spans="1:11" s="5" customFormat="1" ht="41.25" customHeight="1" x14ac:dyDescent="0.25">
      <c r="A130" s="28">
        <v>4711026</v>
      </c>
      <c r="B130" s="42" t="s">
        <v>56</v>
      </c>
      <c r="C130" s="65" t="s">
        <v>93</v>
      </c>
      <c r="D130" s="44">
        <f>D131</f>
        <v>2854.2999999999997</v>
      </c>
      <c r="E130" s="44">
        <f t="shared" ref="E130:G130" si="67">E131</f>
        <v>1946.1</v>
      </c>
      <c r="F130" s="44">
        <f t="shared" si="67"/>
        <v>0</v>
      </c>
      <c r="G130" s="44">
        <f t="shared" si="67"/>
        <v>0</v>
      </c>
      <c r="H130" s="44">
        <f t="shared" si="52"/>
        <v>2854.2999999999997</v>
      </c>
      <c r="I130" s="44">
        <f t="shared" si="53"/>
        <v>1946.1</v>
      </c>
      <c r="J130" s="63"/>
      <c r="K130" s="13"/>
    </row>
    <row r="131" spans="1:11" ht="21" customHeight="1" x14ac:dyDescent="0.25">
      <c r="A131" s="23">
        <v>2000</v>
      </c>
      <c r="B131" s="37"/>
      <c r="C131" s="66" t="s">
        <v>18</v>
      </c>
      <c r="D131" s="25">
        <f>D132+D134+D135</f>
        <v>2854.2999999999997</v>
      </c>
      <c r="E131" s="25">
        <f t="shared" ref="E131:G131" si="68">E132+E134+E135</f>
        <v>1946.1</v>
      </c>
      <c r="F131" s="25">
        <f t="shared" si="68"/>
        <v>0</v>
      </c>
      <c r="G131" s="25">
        <f t="shared" si="68"/>
        <v>0</v>
      </c>
      <c r="H131" s="25">
        <f t="shared" si="52"/>
        <v>2854.2999999999997</v>
      </c>
      <c r="I131" s="25">
        <f t="shared" si="53"/>
        <v>1946.1</v>
      </c>
      <c r="J131" s="63"/>
      <c r="K131" s="13"/>
    </row>
    <row r="132" spans="1:11" ht="21" customHeight="1" x14ac:dyDescent="0.25">
      <c r="A132" s="23">
        <v>2110</v>
      </c>
      <c r="B132" s="37"/>
      <c r="C132" s="66" t="s">
        <v>19</v>
      </c>
      <c r="D132" s="25">
        <f>D133</f>
        <v>1318.1</v>
      </c>
      <c r="E132" s="25">
        <f t="shared" ref="E132:G132" si="69">E133</f>
        <v>1318.1</v>
      </c>
      <c r="F132" s="25">
        <f t="shared" si="69"/>
        <v>0</v>
      </c>
      <c r="G132" s="25">
        <f t="shared" si="69"/>
        <v>0</v>
      </c>
      <c r="H132" s="25">
        <f t="shared" si="52"/>
        <v>1318.1</v>
      </c>
      <c r="I132" s="25">
        <f t="shared" si="53"/>
        <v>1318.1</v>
      </c>
      <c r="J132" s="63"/>
      <c r="K132" s="13"/>
    </row>
    <row r="133" spans="1:11" ht="21" customHeight="1" x14ac:dyDescent="0.25">
      <c r="A133" s="23">
        <v>2111</v>
      </c>
      <c r="B133" s="37"/>
      <c r="C133" s="66" t="s">
        <v>20</v>
      </c>
      <c r="D133" s="25">
        <v>1318.1</v>
      </c>
      <c r="E133" s="25">
        <v>1318.1</v>
      </c>
      <c r="F133" s="25"/>
      <c r="G133" s="25"/>
      <c r="H133" s="25">
        <f t="shared" si="52"/>
        <v>1318.1</v>
      </c>
      <c r="I133" s="25">
        <f t="shared" si="53"/>
        <v>1318.1</v>
      </c>
      <c r="J133" s="63"/>
      <c r="K133" s="13"/>
    </row>
    <row r="134" spans="1:11" ht="21" customHeight="1" x14ac:dyDescent="0.25">
      <c r="A134" s="23">
        <v>2120</v>
      </c>
      <c r="B134" s="38"/>
      <c r="C134" s="66" t="s">
        <v>21</v>
      </c>
      <c r="D134" s="30">
        <v>289.89999999999998</v>
      </c>
      <c r="E134" s="30">
        <v>289.89999999999998</v>
      </c>
      <c r="F134" s="30"/>
      <c r="G134" s="30"/>
      <c r="H134" s="25">
        <f t="shared" si="52"/>
        <v>289.89999999999998</v>
      </c>
      <c r="I134" s="25">
        <f t="shared" si="53"/>
        <v>289.89999999999998</v>
      </c>
      <c r="J134" s="63"/>
      <c r="K134" s="13"/>
    </row>
    <row r="135" spans="1:11" ht="21" customHeight="1" x14ac:dyDescent="0.25">
      <c r="A135" s="23">
        <v>2200</v>
      </c>
      <c r="B135" s="38"/>
      <c r="C135" s="66" t="s">
        <v>45</v>
      </c>
      <c r="D135" s="30">
        <f>D136+D137</f>
        <v>1246.2999999999997</v>
      </c>
      <c r="E135" s="30">
        <f t="shared" ref="E135:G135" si="70">E136+E137</f>
        <v>338.1</v>
      </c>
      <c r="F135" s="30">
        <f t="shared" si="70"/>
        <v>0</v>
      </c>
      <c r="G135" s="30">
        <f t="shared" si="70"/>
        <v>0</v>
      </c>
      <c r="H135" s="25">
        <f t="shared" si="52"/>
        <v>1246.2999999999997</v>
      </c>
      <c r="I135" s="25">
        <f t="shared" si="53"/>
        <v>338.1</v>
      </c>
      <c r="J135" s="63"/>
      <c r="K135" s="13"/>
    </row>
    <row r="136" spans="1:11" ht="21" customHeight="1" x14ac:dyDescent="0.25">
      <c r="A136" s="23">
        <v>2240</v>
      </c>
      <c r="B136" s="38"/>
      <c r="C136" s="66" t="s">
        <v>26</v>
      </c>
      <c r="D136" s="30">
        <v>250</v>
      </c>
      <c r="E136" s="30">
        <v>237.1</v>
      </c>
      <c r="F136" s="30"/>
      <c r="G136" s="30"/>
      <c r="H136" s="25">
        <f t="shared" si="52"/>
        <v>250</v>
      </c>
      <c r="I136" s="25">
        <f t="shared" si="53"/>
        <v>237.1</v>
      </c>
      <c r="J136" s="63"/>
      <c r="K136" s="13"/>
    </row>
    <row r="137" spans="1:11" ht="21" customHeight="1" x14ac:dyDescent="0.25">
      <c r="A137" s="23">
        <v>2270</v>
      </c>
      <c r="B137" s="38"/>
      <c r="C137" s="68" t="s">
        <v>52</v>
      </c>
      <c r="D137" s="30">
        <f>D138+D139+D140+D141</f>
        <v>996.29999999999984</v>
      </c>
      <c r="E137" s="30">
        <f t="shared" ref="E137:G137" si="71">E138+E139+E140+E141</f>
        <v>101</v>
      </c>
      <c r="F137" s="30">
        <f t="shared" si="71"/>
        <v>0</v>
      </c>
      <c r="G137" s="30">
        <f t="shared" si="71"/>
        <v>0</v>
      </c>
      <c r="H137" s="25">
        <f t="shared" si="52"/>
        <v>996.29999999999984</v>
      </c>
      <c r="I137" s="25">
        <f t="shared" si="53"/>
        <v>101</v>
      </c>
      <c r="J137" s="63"/>
      <c r="K137" s="13"/>
    </row>
    <row r="138" spans="1:11" ht="21" customHeight="1" x14ac:dyDescent="0.25">
      <c r="A138" s="23">
        <v>2271</v>
      </c>
      <c r="B138" s="38"/>
      <c r="C138" s="68" t="s">
        <v>29</v>
      </c>
      <c r="D138" s="30">
        <v>826.8</v>
      </c>
      <c r="E138" s="30">
        <v>70.2</v>
      </c>
      <c r="F138" s="30"/>
      <c r="G138" s="30"/>
      <c r="H138" s="25">
        <f t="shared" si="52"/>
        <v>826.8</v>
      </c>
      <c r="I138" s="25">
        <f t="shared" si="53"/>
        <v>70.2</v>
      </c>
      <c r="J138" s="63"/>
      <c r="K138" s="13"/>
    </row>
    <row r="139" spans="1:11" ht="21" customHeight="1" x14ac:dyDescent="0.25">
      <c r="A139" s="23">
        <v>2272</v>
      </c>
      <c r="B139" s="38"/>
      <c r="C139" s="68" t="s">
        <v>30</v>
      </c>
      <c r="D139" s="30">
        <v>22.4</v>
      </c>
      <c r="E139" s="30">
        <v>4.2</v>
      </c>
      <c r="F139" s="30"/>
      <c r="G139" s="30"/>
      <c r="H139" s="25">
        <f t="shared" si="52"/>
        <v>22.4</v>
      </c>
      <c r="I139" s="25">
        <f t="shared" si="53"/>
        <v>4.2</v>
      </c>
      <c r="J139" s="63"/>
      <c r="K139" s="13"/>
    </row>
    <row r="140" spans="1:11" ht="21" customHeight="1" x14ac:dyDescent="0.25">
      <c r="A140" s="23">
        <v>2273</v>
      </c>
      <c r="B140" s="38"/>
      <c r="C140" s="68" t="s">
        <v>31</v>
      </c>
      <c r="D140" s="30">
        <v>142.69999999999999</v>
      </c>
      <c r="E140" s="30">
        <v>22.3</v>
      </c>
      <c r="F140" s="30"/>
      <c r="G140" s="30"/>
      <c r="H140" s="25">
        <f t="shared" si="52"/>
        <v>142.69999999999999</v>
      </c>
      <c r="I140" s="25">
        <f t="shared" si="53"/>
        <v>22.3</v>
      </c>
      <c r="J140" s="63"/>
      <c r="K140" s="13"/>
    </row>
    <row r="141" spans="1:11" ht="21" customHeight="1" x14ac:dyDescent="0.25">
      <c r="A141" s="23">
        <v>2275</v>
      </c>
      <c r="B141" s="37"/>
      <c r="C141" s="68" t="s">
        <v>82</v>
      </c>
      <c r="D141" s="25">
        <v>4.4000000000000004</v>
      </c>
      <c r="E141" s="25">
        <v>4.3</v>
      </c>
      <c r="F141" s="25"/>
      <c r="G141" s="25"/>
      <c r="H141" s="25">
        <f t="shared" si="52"/>
        <v>4.4000000000000004</v>
      </c>
      <c r="I141" s="25">
        <f t="shared" si="53"/>
        <v>4.3</v>
      </c>
      <c r="J141" s="63"/>
      <c r="K141" s="13"/>
    </row>
    <row r="142" spans="1:11" s="5" customFormat="1" ht="39" customHeight="1" x14ac:dyDescent="0.25">
      <c r="A142" s="28">
        <v>4711031</v>
      </c>
      <c r="B142" s="42" t="s">
        <v>56</v>
      </c>
      <c r="C142" s="65" t="s">
        <v>94</v>
      </c>
      <c r="D142" s="44">
        <f>D143+D149</f>
        <v>643498.19999999995</v>
      </c>
      <c r="E142" s="44">
        <f t="shared" ref="E142:G142" si="72">E143+E149</f>
        <v>643498.1</v>
      </c>
      <c r="F142" s="44">
        <f t="shared" si="72"/>
        <v>0</v>
      </c>
      <c r="G142" s="44">
        <f t="shared" si="72"/>
        <v>0</v>
      </c>
      <c r="H142" s="44">
        <f t="shared" ref="H142:H205" si="73">D142+F142</f>
        <v>643498.19999999995</v>
      </c>
      <c r="I142" s="44">
        <f t="shared" ref="I142:I205" si="74">E142+G142</f>
        <v>643498.1</v>
      </c>
      <c r="J142" s="63"/>
      <c r="K142" s="13"/>
    </row>
    <row r="143" spans="1:11" ht="21" customHeight="1" x14ac:dyDescent="0.25">
      <c r="A143" s="23">
        <v>2000</v>
      </c>
      <c r="B143" s="37"/>
      <c r="C143" s="66" t="s">
        <v>18</v>
      </c>
      <c r="D143" s="25">
        <f>D144+D146+D147</f>
        <v>643498.19999999995</v>
      </c>
      <c r="E143" s="25">
        <f t="shared" ref="E143:G143" si="75">E144+E146+E147</f>
        <v>643498.1</v>
      </c>
      <c r="F143" s="25">
        <f t="shared" si="75"/>
        <v>0</v>
      </c>
      <c r="G143" s="25">
        <f t="shared" si="75"/>
        <v>0</v>
      </c>
      <c r="H143" s="25">
        <f t="shared" si="73"/>
        <v>643498.19999999995</v>
      </c>
      <c r="I143" s="25">
        <f t="shared" si="74"/>
        <v>643498.1</v>
      </c>
      <c r="J143" s="63"/>
      <c r="K143" s="13"/>
    </row>
    <row r="144" spans="1:11" ht="21" customHeight="1" x14ac:dyDescent="0.25">
      <c r="A144" s="23">
        <v>2110</v>
      </c>
      <c r="B144" s="37"/>
      <c r="C144" s="66" t="s">
        <v>19</v>
      </c>
      <c r="D144" s="25">
        <f>D145</f>
        <v>512106.6</v>
      </c>
      <c r="E144" s="25">
        <f t="shared" ref="E144:G144" si="76">E145</f>
        <v>512106.6</v>
      </c>
      <c r="F144" s="25">
        <f t="shared" si="76"/>
        <v>0</v>
      </c>
      <c r="G144" s="25">
        <f t="shared" si="76"/>
        <v>0</v>
      </c>
      <c r="H144" s="25">
        <f t="shared" si="73"/>
        <v>512106.6</v>
      </c>
      <c r="I144" s="25">
        <f t="shared" si="74"/>
        <v>512106.6</v>
      </c>
      <c r="J144" s="63"/>
      <c r="K144" s="13"/>
    </row>
    <row r="145" spans="1:11" ht="21" customHeight="1" x14ac:dyDescent="0.25">
      <c r="A145" s="23">
        <v>2111</v>
      </c>
      <c r="B145" s="37"/>
      <c r="C145" s="66" t="s">
        <v>20</v>
      </c>
      <c r="D145" s="25">
        <v>512106.6</v>
      </c>
      <c r="E145" s="25">
        <v>512106.6</v>
      </c>
      <c r="F145" s="25"/>
      <c r="G145" s="25"/>
      <c r="H145" s="25">
        <f t="shared" si="73"/>
        <v>512106.6</v>
      </c>
      <c r="I145" s="25">
        <f t="shared" si="74"/>
        <v>512106.6</v>
      </c>
      <c r="J145" s="63"/>
      <c r="K145" s="13"/>
    </row>
    <row r="146" spans="1:11" ht="21" customHeight="1" x14ac:dyDescent="0.25">
      <c r="A146" s="23">
        <v>2120</v>
      </c>
      <c r="B146" s="38"/>
      <c r="C146" s="66" t="s">
        <v>21</v>
      </c>
      <c r="D146" s="30">
        <v>112663.5</v>
      </c>
      <c r="E146" s="30">
        <v>112663.5</v>
      </c>
      <c r="F146" s="30"/>
      <c r="G146" s="30"/>
      <c r="H146" s="25">
        <f t="shared" si="73"/>
        <v>112663.5</v>
      </c>
      <c r="I146" s="25">
        <f t="shared" si="74"/>
        <v>112663.5</v>
      </c>
      <c r="J146" s="63"/>
      <c r="K146" s="13"/>
    </row>
    <row r="147" spans="1:11" ht="21" customHeight="1" x14ac:dyDescent="0.25">
      <c r="A147" s="16">
        <v>2600</v>
      </c>
      <c r="B147" s="40"/>
      <c r="C147" s="69" t="s">
        <v>64</v>
      </c>
      <c r="D147" s="25">
        <f t="shared" ref="D147:G147" si="77">D148</f>
        <v>18728.099999999999</v>
      </c>
      <c r="E147" s="25">
        <f t="shared" si="77"/>
        <v>18728</v>
      </c>
      <c r="F147" s="25">
        <f t="shared" si="77"/>
        <v>0</v>
      </c>
      <c r="G147" s="25">
        <f t="shared" si="77"/>
        <v>0</v>
      </c>
      <c r="H147" s="25">
        <f t="shared" si="73"/>
        <v>18728.099999999999</v>
      </c>
      <c r="I147" s="25">
        <f t="shared" si="74"/>
        <v>18728</v>
      </c>
      <c r="J147" s="63"/>
      <c r="K147" s="13"/>
    </row>
    <row r="148" spans="1:11" ht="37.5" customHeight="1" x14ac:dyDescent="0.25">
      <c r="A148" s="16">
        <v>2610</v>
      </c>
      <c r="B148" s="40"/>
      <c r="C148" s="68" t="s">
        <v>43</v>
      </c>
      <c r="D148" s="25">
        <v>18728.099999999999</v>
      </c>
      <c r="E148" s="25">
        <v>18728</v>
      </c>
      <c r="F148" s="25"/>
      <c r="G148" s="25"/>
      <c r="H148" s="25">
        <f t="shared" si="73"/>
        <v>18728.099999999999</v>
      </c>
      <c r="I148" s="25">
        <f t="shared" si="74"/>
        <v>18728</v>
      </c>
      <c r="J148" s="63"/>
      <c r="K148" s="13"/>
    </row>
    <row r="149" spans="1:11" ht="21" customHeight="1" x14ac:dyDescent="0.25">
      <c r="A149" s="23">
        <v>3000</v>
      </c>
      <c r="B149" s="38"/>
      <c r="C149" s="66" t="s">
        <v>54</v>
      </c>
      <c r="D149" s="30">
        <f>D150</f>
        <v>0</v>
      </c>
      <c r="E149" s="30">
        <f t="shared" ref="E149:G149" si="78">E150</f>
        <v>0</v>
      </c>
      <c r="F149" s="30">
        <f t="shared" si="78"/>
        <v>0</v>
      </c>
      <c r="G149" s="30">
        <f t="shared" si="78"/>
        <v>0</v>
      </c>
      <c r="H149" s="25">
        <f t="shared" si="73"/>
        <v>0</v>
      </c>
      <c r="I149" s="25">
        <f t="shared" si="74"/>
        <v>0</v>
      </c>
      <c r="J149" s="63"/>
      <c r="K149" s="13"/>
    </row>
    <row r="150" spans="1:11" ht="20.25" customHeight="1" x14ac:dyDescent="0.25">
      <c r="A150" s="23">
        <v>3110</v>
      </c>
      <c r="B150" s="38"/>
      <c r="C150" s="66" t="s">
        <v>48</v>
      </c>
      <c r="D150" s="30"/>
      <c r="E150" s="30"/>
      <c r="F150" s="30"/>
      <c r="G150" s="30">
        <v>0</v>
      </c>
      <c r="H150" s="25">
        <f t="shared" si="73"/>
        <v>0</v>
      </c>
      <c r="I150" s="25">
        <f t="shared" si="74"/>
        <v>0</v>
      </c>
      <c r="J150" s="63"/>
      <c r="K150" s="13"/>
    </row>
    <row r="151" spans="1:11" s="5" customFormat="1" ht="81.75" customHeight="1" x14ac:dyDescent="0.25">
      <c r="A151" s="28">
        <v>4711032</v>
      </c>
      <c r="B151" s="42" t="s">
        <v>86</v>
      </c>
      <c r="C151" s="65" t="s">
        <v>111</v>
      </c>
      <c r="D151" s="44">
        <f>D152</f>
        <v>32860.400000000001</v>
      </c>
      <c r="E151" s="44">
        <f t="shared" ref="E151" si="79">E152</f>
        <v>32860.400000000001</v>
      </c>
      <c r="F151" s="44">
        <f t="shared" ref="F151" si="80">F152</f>
        <v>0</v>
      </c>
      <c r="G151" s="44">
        <f t="shared" ref="G151" si="81">G152</f>
        <v>0</v>
      </c>
      <c r="H151" s="44">
        <f t="shared" si="73"/>
        <v>32860.400000000001</v>
      </c>
      <c r="I151" s="44">
        <f t="shared" si="74"/>
        <v>32860.400000000001</v>
      </c>
      <c r="J151" s="63"/>
      <c r="K151" s="13"/>
    </row>
    <row r="152" spans="1:11" ht="21" customHeight="1" x14ac:dyDescent="0.25">
      <c r="A152" s="23">
        <v>2000</v>
      </c>
      <c r="B152" s="37"/>
      <c r="C152" s="66" t="s">
        <v>18</v>
      </c>
      <c r="D152" s="25">
        <f>D153+D155</f>
        <v>32860.400000000001</v>
      </c>
      <c r="E152" s="25">
        <f t="shared" ref="E152:G152" si="82">E153+E155</f>
        <v>32860.400000000001</v>
      </c>
      <c r="F152" s="25">
        <f t="shared" si="82"/>
        <v>0</v>
      </c>
      <c r="G152" s="25">
        <f t="shared" si="82"/>
        <v>0</v>
      </c>
      <c r="H152" s="25">
        <f t="shared" si="73"/>
        <v>32860.400000000001</v>
      </c>
      <c r="I152" s="25">
        <f t="shared" si="74"/>
        <v>32860.400000000001</v>
      </c>
      <c r="J152" s="63"/>
      <c r="K152" s="13"/>
    </row>
    <row r="153" spans="1:11" ht="21" customHeight="1" x14ac:dyDescent="0.25">
      <c r="A153" s="23">
        <v>2110</v>
      </c>
      <c r="B153" s="37"/>
      <c r="C153" s="66" t="s">
        <v>19</v>
      </c>
      <c r="D153" s="25">
        <f>D154</f>
        <v>26934.799999999999</v>
      </c>
      <c r="E153" s="25">
        <f t="shared" ref="E153:G153" si="83">E154</f>
        <v>26934.799999999999</v>
      </c>
      <c r="F153" s="25">
        <f t="shared" si="83"/>
        <v>0</v>
      </c>
      <c r="G153" s="25">
        <f t="shared" si="83"/>
        <v>0</v>
      </c>
      <c r="H153" s="25">
        <f t="shared" si="73"/>
        <v>26934.799999999999</v>
      </c>
      <c r="I153" s="25">
        <f t="shared" si="74"/>
        <v>26934.799999999999</v>
      </c>
      <c r="J153" s="63"/>
      <c r="K153" s="13"/>
    </row>
    <row r="154" spans="1:11" ht="21" customHeight="1" x14ac:dyDescent="0.25">
      <c r="A154" s="23">
        <v>2111</v>
      </c>
      <c r="B154" s="37"/>
      <c r="C154" s="66" t="s">
        <v>20</v>
      </c>
      <c r="D154" s="25">
        <v>26934.799999999999</v>
      </c>
      <c r="E154" s="25">
        <v>26934.799999999999</v>
      </c>
      <c r="F154" s="25"/>
      <c r="G154" s="25"/>
      <c r="H154" s="25">
        <f t="shared" si="73"/>
        <v>26934.799999999999</v>
      </c>
      <c r="I154" s="25">
        <f t="shared" si="74"/>
        <v>26934.799999999999</v>
      </c>
      <c r="J154" s="63"/>
      <c r="K154" s="13"/>
    </row>
    <row r="155" spans="1:11" ht="21" customHeight="1" x14ac:dyDescent="0.25">
      <c r="A155" s="23">
        <v>2120</v>
      </c>
      <c r="B155" s="38"/>
      <c r="C155" s="66" t="s">
        <v>21</v>
      </c>
      <c r="D155" s="30">
        <v>5925.6</v>
      </c>
      <c r="E155" s="30">
        <v>5925.6</v>
      </c>
      <c r="F155" s="30"/>
      <c r="G155" s="30"/>
      <c r="H155" s="25">
        <f t="shared" si="73"/>
        <v>5925.6</v>
      </c>
      <c r="I155" s="25">
        <f t="shared" si="74"/>
        <v>5925.6</v>
      </c>
      <c r="J155" s="63"/>
      <c r="K155" s="13"/>
    </row>
    <row r="156" spans="1:11" s="5" customFormat="1" ht="41.25" customHeight="1" x14ac:dyDescent="0.25">
      <c r="A156" s="28">
        <v>4711070</v>
      </c>
      <c r="B156" s="42" t="s">
        <v>59</v>
      </c>
      <c r="C156" s="65" t="s">
        <v>85</v>
      </c>
      <c r="D156" s="44">
        <f>D157+D171</f>
        <v>152994.79999999999</v>
      </c>
      <c r="E156" s="44">
        <f t="shared" ref="E156:G156" si="84">E157+E171</f>
        <v>150291.9</v>
      </c>
      <c r="F156" s="44">
        <f t="shared" si="84"/>
        <v>318</v>
      </c>
      <c r="G156" s="44">
        <f t="shared" si="84"/>
        <v>867.4</v>
      </c>
      <c r="H156" s="44">
        <f t="shared" si="73"/>
        <v>153312.79999999999</v>
      </c>
      <c r="I156" s="44">
        <f t="shared" si="74"/>
        <v>151159.29999999999</v>
      </c>
      <c r="J156" s="63"/>
      <c r="K156" s="13"/>
    </row>
    <row r="157" spans="1:11" ht="21" customHeight="1" x14ac:dyDescent="0.25">
      <c r="A157" s="23">
        <v>2000</v>
      </c>
      <c r="B157" s="37"/>
      <c r="C157" s="66" t="s">
        <v>18</v>
      </c>
      <c r="D157" s="25">
        <f t="shared" ref="D157:G157" si="85">D158+D160+D161+D170</f>
        <v>152994.79999999999</v>
      </c>
      <c r="E157" s="25">
        <f t="shared" si="85"/>
        <v>150291.9</v>
      </c>
      <c r="F157" s="25">
        <f t="shared" si="85"/>
        <v>318</v>
      </c>
      <c r="G157" s="25">
        <f t="shared" si="85"/>
        <v>502</v>
      </c>
      <c r="H157" s="25">
        <f t="shared" si="73"/>
        <v>153312.79999999999</v>
      </c>
      <c r="I157" s="25">
        <f t="shared" si="74"/>
        <v>150793.9</v>
      </c>
      <c r="J157" s="63"/>
      <c r="K157" s="13"/>
    </row>
    <row r="158" spans="1:11" ht="21" customHeight="1" x14ac:dyDescent="0.25">
      <c r="A158" s="23">
        <v>2110</v>
      </c>
      <c r="B158" s="37"/>
      <c r="C158" s="66" t="s">
        <v>19</v>
      </c>
      <c r="D158" s="25">
        <f>D159</f>
        <v>104263</v>
      </c>
      <c r="E158" s="25">
        <f t="shared" ref="E158:G158" si="86">E159</f>
        <v>104263</v>
      </c>
      <c r="F158" s="25">
        <f t="shared" si="86"/>
        <v>0</v>
      </c>
      <c r="G158" s="25">
        <f t="shared" si="86"/>
        <v>0</v>
      </c>
      <c r="H158" s="25">
        <f t="shared" si="73"/>
        <v>104263</v>
      </c>
      <c r="I158" s="25">
        <f t="shared" si="74"/>
        <v>104263</v>
      </c>
      <c r="J158" s="63"/>
      <c r="K158" s="13"/>
    </row>
    <row r="159" spans="1:11" ht="21" customHeight="1" x14ac:dyDescent="0.25">
      <c r="A159" s="23">
        <v>2111</v>
      </c>
      <c r="B159" s="37"/>
      <c r="C159" s="66" t="s">
        <v>20</v>
      </c>
      <c r="D159" s="25">
        <v>104263</v>
      </c>
      <c r="E159" s="25">
        <v>104263</v>
      </c>
      <c r="F159" s="25"/>
      <c r="G159" s="25"/>
      <c r="H159" s="25">
        <f t="shared" si="73"/>
        <v>104263</v>
      </c>
      <c r="I159" s="25">
        <f t="shared" si="74"/>
        <v>104263</v>
      </c>
      <c r="J159" s="63"/>
      <c r="K159" s="13"/>
    </row>
    <row r="160" spans="1:11" ht="21" customHeight="1" x14ac:dyDescent="0.25">
      <c r="A160" s="23">
        <v>2120</v>
      </c>
      <c r="B160" s="38"/>
      <c r="C160" s="66" t="s">
        <v>21</v>
      </c>
      <c r="D160" s="30">
        <v>22937.9</v>
      </c>
      <c r="E160" s="30">
        <v>22805.5</v>
      </c>
      <c r="F160" s="30"/>
      <c r="G160" s="30"/>
      <c r="H160" s="25">
        <f t="shared" si="73"/>
        <v>22937.9</v>
      </c>
      <c r="I160" s="25">
        <f t="shared" si="74"/>
        <v>22805.5</v>
      </c>
      <c r="J160" s="63"/>
      <c r="K160" s="13"/>
    </row>
    <row r="161" spans="1:11" ht="21" customHeight="1" x14ac:dyDescent="0.25">
      <c r="A161" s="23">
        <v>2200</v>
      </c>
      <c r="B161" s="38"/>
      <c r="C161" s="66" t="s">
        <v>45</v>
      </c>
      <c r="D161" s="30">
        <f>D162+D163+D164+D169</f>
        <v>25793.9</v>
      </c>
      <c r="E161" s="30">
        <f t="shared" ref="E161:G161" si="87">E162+E163+E164+E169</f>
        <v>23223.399999999998</v>
      </c>
      <c r="F161" s="30">
        <f>F162+F163+F164+F169</f>
        <v>298</v>
      </c>
      <c r="G161" s="30">
        <f t="shared" si="87"/>
        <v>500.4</v>
      </c>
      <c r="H161" s="25">
        <f t="shared" si="73"/>
        <v>26091.9</v>
      </c>
      <c r="I161" s="25">
        <f t="shared" si="74"/>
        <v>23723.8</v>
      </c>
      <c r="J161" s="63"/>
      <c r="K161" s="13"/>
    </row>
    <row r="162" spans="1:11" ht="21" customHeight="1" x14ac:dyDescent="0.25">
      <c r="A162" s="23">
        <v>2210</v>
      </c>
      <c r="B162" s="38"/>
      <c r="C162" s="66" t="s">
        <v>23</v>
      </c>
      <c r="D162" s="30">
        <v>1324</v>
      </c>
      <c r="E162" s="30">
        <v>875</v>
      </c>
      <c r="F162" s="30"/>
      <c r="G162" s="30">
        <v>394.4</v>
      </c>
      <c r="H162" s="25">
        <f t="shared" si="73"/>
        <v>1324</v>
      </c>
      <c r="I162" s="25">
        <f t="shared" si="74"/>
        <v>1269.4000000000001</v>
      </c>
      <c r="J162" s="63"/>
      <c r="K162" s="13"/>
    </row>
    <row r="163" spans="1:11" ht="21" customHeight="1" x14ac:dyDescent="0.25">
      <c r="A163" s="23">
        <v>2240</v>
      </c>
      <c r="B163" s="38"/>
      <c r="C163" s="66" t="s">
        <v>26</v>
      </c>
      <c r="D163" s="30">
        <v>12600</v>
      </c>
      <c r="E163" s="30">
        <v>12145.9</v>
      </c>
      <c r="F163" s="30">
        <v>200</v>
      </c>
      <c r="G163" s="30">
        <v>70.5</v>
      </c>
      <c r="H163" s="25">
        <f t="shared" si="73"/>
        <v>12800</v>
      </c>
      <c r="I163" s="25">
        <f t="shared" si="74"/>
        <v>12216.4</v>
      </c>
      <c r="J163" s="63"/>
      <c r="K163" s="13"/>
    </row>
    <row r="164" spans="1:11" ht="21" customHeight="1" x14ac:dyDescent="0.25">
      <c r="A164" s="23">
        <v>2270</v>
      </c>
      <c r="B164" s="38"/>
      <c r="C164" s="68" t="s">
        <v>52</v>
      </c>
      <c r="D164" s="30">
        <f>D165+D166+D167+D168</f>
        <v>11834.900000000001</v>
      </c>
      <c r="E164" s="30">
        <f t="shared" ref="E164:G164" si="88">E165+E166+E167+E168</f>
        <v>10178.200000000001</v>
      </c>
      <c r="F164" s="30">
        <f t="shared" si="88"/>
        <v>98</v>
      </c>
      <c r="G164" s="30">
        <f t="shared" si="88"/>
        <v>35.5</v>
      </c>
      <c r="H164" s="25">
        <f t="shared" si="73"/>
        <v>11932.900000000001</v>
      </c>
      <c r="I164" s="25">
        <f t="shared" si="74"/>
        <v>10213.700000000001</v>
      </c>
      <c r="J164" s="63"/>
      <c r="K164" s="13"/>
    </row>
    <row r="165" spans="1:11" ht="21" customHeight="1" x14ac:dyDescent="0.25">
      <c r="A165" s="23">
        <v>2271</v>
      </c>
      <c r="B165" s="38"/>
      <c r="C165" s="68" t="s">
        <v>29</v>
      </c>
      <c r="D165" s="30">
        <v>7121.3</v>
      </c>
      <c r="E165" s="30">
        <v>6493.5</v>
      </c>
      <c r="F165" s="30">
        <v>44</v>
      </c>
      <c r="G165" s="30">
        <v>35.5</v>
      </c>
      <c r="H165" s="25">
        <f t="shared" si="73"/>
        <v>7165.3</v>
      </c>
      <c r="I165" s="25">
        <f t="shared" si="74"/>
        <v>6529</v>
      </c>
      <c r="J165" s="63"/>
      <c r="K165" s="13"/>
    </row>
    <row r="166" spans="1:11" ht="21" customHeight="1" x14ac:dyDescent="0.25">
      <c r="A166" s="23">
        <v>2272</v>
      </c>
      <c r="B166" s="38"/>
      <c r="C166" s="68" t="s">
        <v>30</v>
      </c>
      <c r="D166" s="30">
        <v>366.3</v>
      </c>
      <c r="E166" s="30">
        <v>312.89999999999998</v>
      </c>
      <c r="F166" s="30">
        <v>28</v>
      </c>
      <c r="G166" s="30">
        <v>0</v>
      </c>
      <c r="H166" s="25">
        <f t="shared" si="73"/>
        <v>394.3</v>
      </c>
      <c r="I166" s="25">
        <f t="shared" si="74"/>
        <v>312.89999999999998</v>
      </c>
      <c r="J166" s="63"/>
      <c r="K166" s="13"/>
    </row>
    <row r="167" spans="1:11" ht="21" customHeight="1" x14ac:dyDescent="0.25">
      <c r="A167" s="23">
        <v>2273</v>
      </c>
      <c r="B167" s="38"/>
      <c r="C167" s="68" t="s">
        <v>31</v>
      </c>
      <c r="D167" s="30">
        <v>3892.6</v>
      </c>
      <c r="E167" s="30">
        <v>3147.8</v>
      </c>
      <c r="F167" s="30">
        <v>26</v>
      </c>
      <c r="G167" s="30">
        <v>0</v>
      </c>
      <c r="H167" s="25">
        <f t="shared" si="73"/>
        <v>3918.6</v>
      </c>
      <c r="I167" s="25">
        <f t="shared" si="74"/>
        <v>3147.8</v>
      </c>
      <c r="J167" s="63"/>
      <c r="K167" s="13"/>
    </row>
    <row r="168" spans="1:11" ht="21" customHeight="1" x14ac:dyDescent="0.25">
      <c r="A168" s="23">
        <v>2275</v>
      </c>
      <c r="B168" s="37"/>
      <c r="C168" s="68" t="s">
        <v>82</v>
      </c>
      <c r="D168" s="25">
        <v>454.7</v>
      </c>
      <c r="E168" s="25">
        <v>224</v>
      </c>
      <c r="F168" s="25"/>
      <c r="G168" s="25"/>
      <c r="H168" s="25">
        <f t="shared" si="73"/>
        <v>454.7</v>
      </c>
      <c r="I168" s="25">
        <f t="shared" si="74"/>
        <v>224</v>
      </c>
      <c r="J168" s="63"/>
      <c r="K168" s="13"/>
    </row>
    <row r="169" spans="1:11" ht="41.25" customHeight="1" x14ac:dyDescent="0.25">
      <c r="A169" s="23">
        <v>2282</v>
      </c>
      <c r="B169" s="38"/>
      <c r="C169" s="68" t="s">
        <v>46</v>
      </c>
      <c r="D169" s="30">
        <v>35</v>
      </c>
      <c r="E169" s="30">
        <v>24.3</v>
      </c>
      <c r="F169" s="30"/>
      <c r="G169" s="30"/>
      <c r="H169" s="25">
        <f t="shared" si="73"/>
        <v>35</v>
      </c>
      <c r="I169" s="25">
        <f t="shared" si="74"/>
        <v>24.3</v>
      </c>
      <c r="J169" s="63"/>
      <c r="K169" s="13"/>
    </row>
    <row r="170" spans="1:11" ht="21" customHeight="1" x14ac:dyDescent="0.25">
      <c r="A170" s="26">
        <v>2800</v>
      </c>
      <c r="B170" s="38"/>
      <c r="C170" s="66" t="s">
        <v>47</v>
      </c>
      <c r="D170" s="30"/>
      <c r="E170" s="30"/>
      <c r="F170" s="30">
        <v>20</v>
      </c>
      <c r="G170" s="30">
        <v>1.6</v>
      </c>
      <c r="H170" s="25">
        <f t="shared" si="73"/>
        <v>20</v>
      </c>
      <c r="I170" s="25">
        <f t="shared" si="74"/>
        <v>1.6</v>
      </c>
      <c r="J170" s="63"/>
      <c r="K170" s="13"/>
    </row>
    <row r="171" spans="1:11" ht="24" customHeight="1" x14ac:dyDescent="0.25">
      <c r="A171" s="23">
        <v>3000</v>
      </c>
      <c r="B171" s="45"/>
      <c r="C171" s="66" t="s">
        <v>54</v>
      </c>
      <c r="D171" s="30">
        <f>D172</f>
        <v>0</v>
      </c>
      <c r="E171" s="30">
        <f t="shared" ref="E171:G171" si="89">E172</f>
        <v>0</v>
      </c>
      <c r="F171" s="30">
        <f t="shared" si="89"/>
        <v>0</v>
      </c>
      <c r="G171" s="30">
        <f t="shared" si="89"/>
        <v>365.4</v>
      </c>
      <c r="H171" s="25">
        <f t="shared" si="73"/>
        <v>0</v>
      </c>
      <c r="I171" s="25">
        <f t="shared" si="74"/>
        <v>365.4</v>
      </c>
      <c r="J171" s="63"/>
      <c r="K171" s="13"/>
    </row>
    <row r="172" spans="1:11" ht="24" customHeight="1" x14ac:dyDescent="0.25">
      <c r="A172" s="23">
        <v>3110</v>
      </c>
      <c r="B172" s="45"/>
      <c r="C172" s="66" t="s">
        <v>48</v>
      </c>
      <c r="D172" s="30"/>
      <c r="E172" s="30"/>
      <c r="F172" s="30"/>
      <c r="G172" s="30">
        <f>365.4</f>
        <v>365.4</v>
      </c>
      <c r="H172" s="25">
        <f t="shared" si="73"/>
        <v>0</v>
      </c>
      <c r="I172" s="25">
        <f t="shared" si="74"/>
        <v>365.4</v>
      </c>
      <c r="J172" s="63"/>
      <c r="K172" s="13"/>
    </row>
    <row r="173" spans="1:11" s="5" customFormat="1" ht="29.25" customHeight="1" x14ac:dyDescent="0.25">
      <c r="A173" s="28">
        <v>471080</v>
      </c>
      <c r="B173" s="42" t="s">
        <v>59</v>
      </c>
      <c r="C173" s="65" t="s">
        <v>99</v>
      </c>
      <c r="D173" s="44">
        <f>D174+D187</f>
        <v>113782.39999999999</v>
      </c>
      <c r="E173" s="44">
        <f t="shared" ref="E173:G173" si="90">E174+E187</f>
        <v>112826.5</v>
      </c>
      <c r="F173" s="44">
        <f t="shared" si="90"/>
        <v>6660</v>
      </c>
      <c r="G173" s="44">
        <f t="shared" si="90"/>
        <v>2687.4</v>
      </c>
      <c r="H173" s="44">
        <f t="shared" si="73"/>
        <v>120442.4</v>
      </c>
      <c r="I173" s="44">
        <f t="shared" si="74"/>
        <v>115513.9</v>
      </c>
      <c r="J173" s="63"/>
      <c r="K173" s="13"/>
    </row>
    <row r="174" spans="1:11" ht="21" customHeight="1" x14ac:dyDescent="0.25">
      <c r="A174" s="23">
        <v>2000</v>
      </c>
      <c r="B174" s="23"/>
      <c r="C174" s="66" t="s">
        <v>18</v>
      </c>
      <c r="D174" s="25">
        <f>D175+D177+D178</f>
        <v>113782.39999999999</v>
      </c>
      <c r="E174" s="25">
        <f t="shared" ref="E174:G174" si="91">E175+E177+E178</f>
        <v>112826.5</v>
      </c>
      <c r="F174" s="25">
        <f t="shared" si="91"/>
        <v>6660</v>
      </c>
      <c r="G174" s="25">
        <f t="shared" si="91"/>
        <v>846.60000000000014</v>
      </c>
      <c r="H174" s="25">
        <f t="shared" si="73"/>
        <v>120442.4</v>
      </c>
      <c r="I174" s="25">
        <f t="shared" si="74"/>
        <v>113673.1</v>
      </c>
      <c r="J174" s="63"/>
      <c r="K174" s="13"/>
    </row>
    <row r="175" spans="1:11" ht="21" customHeight="1" x14ac:dyDescent="0.25">
      <c r="A175" s="23">
        <v>2110</v>
      </c>
      <c r="B175" s="23"/>
      <c r="C175" s="66" t="s">
        <v>19</v>
      </c>
      <c r="D175" s="25">
        <f>D176</f>
        <v>90188.2</v>
      </c>
      <c r="E175" s="25">
        <f t="shared" ref="E175:G175" si="92">E176</f>
        <v>89906.2</v>
      </c>
      <c r="F175" s="25">
        <f t="shared" si="92"/>
        <v>5459</v>
      </c>
      <c r="G175" s="25">
        <f t="shared" si="92"/>
        <v>421.6</v>
      </c>
      <c r="H175" s="25">
        <f t="shared" si="73"/>
        <v>95647.2</v>
      </c>
      <c r="I175" s="25">
        <f t="shared" si="74"/>
        <v>90327.8</v>
      </c>
      <c r="J175" s="63"/>
      <c r="K175" s="13"/>
    </row>
    <row r="176" spans="1:11" ht="21" customHeight="1" x14ac:dyDescent="0.25">
      <c r="A176" s="23">
        <v>2111</v>
      </c>
      <c r="B176" s="23"/>
      <c r="C176" s="66" t="s">
        <v>20</v>
      </c>
      <c r="D176" s="25">
        <v>90188.2</v>
      </c>
      <c r="E176" s="25">
        <v>89906.2</v>
      </c>
      <c r="F176" s="25">
        <v>5459</v>
      </c>
      <c r="G176" s="25">
        <v>421.6</v>
      </c>
      <c r="H176" s="25">
        <f t="shared" si="73"/>
        <v>95647.2</v>
      </c>
      <c r="I176" s="25">
        <f t="shared" si="74"/>
        <v>90327.8</v>
      </c>
      <c r="J176" s="63"/>
      <c r="K176" s="13"/>
    </row>
    <row r="177" spans="1:11" ht="21" customHeight="1" x14ac:dyDescent="0.25">
      <c r="A177" s="23">
        <v>2120</v>
      </c>
      <c r="B177" s="45"/>
      <c r="C177" s="66" t="s">
        <v>21</v>
      </c>
      <c r="D177" s="30">
        <v>19869.8</v>
      </c>
      <c r="E177" s="30">
        <v>19869.900000000001</v>
      </c>
      <c r="F177" s="30">
        <v>1201</v>
      </c>
      <c r="G177" s="30">
        <v>93.1</v>
      </c>
      <c r="H177" s="25">
        <f t="shared" si="73"/>
        <v>21070.799999999999</v>
      </c>
      <c r="I177" s="25">
        <f t="shared" si="74"/>
        <v>19963</v>
      </c>
      <c r="J177" s="63"/>
      <c r="K177" s="13"/>
    </row>
    <row r="178" spans="1:11" ht="21" customHeight="1" x14ac:dyDescent="0.25">
      <c r="A178" s="23">
        <v>2200</v>
      </c>
      <c r="B178" s="45"/>
      <c r="C178" s="66" t="s">
        <v>45</v>
      </c>
      <c r="D178" s="30">
        <f>D179+D180+D181+D186</f>
        <v>3724.3999999999996</v>
      </c>
      <c r="E178" s="30">
        <f t="shared" ref="E178:G178" si="93">E179+E180+E181+E186</f>
        <v>3050.4</v>
      </c>
      <c r="F178" s="30">
        <f t="shared" si="93"/>
        <v>0</v>
      </c>
      <c r="G178" s="30">
        <f t="shared" si="93"/>
        <v>331.90000000000003</v>
      </c>
      <c r="H178" s="25">
        <f t="shared" si="73"/>
        <v>3724.3999999999996</v>
      </c>
      <c r="I178" s="25">
        <f t="shared" si="74"/>
        <v>3382.3</v>
      </c>
      <c r="J178" s="63"/>
      <c r="K178" s="13"/>
    </row>
    <row r="179" spans="1:11" ht="21" customHeight="1" x14ac:dyDescent="0.25">
      <c r="A179" s="23">
        <v>2210</v>
      </c>
      <c r="B179" s="38"/>
      <c r="C179" s="66" t="s">
        <v>23</v>
      </c>
      <c r="D179" s="30">
        <v>343.5</v>
      </c>
      <c r="E179" s="30">
        <v>343.5</v>
      </c>
      <c r="F179" s="30"/>
      <c r="G179" s="30">
        <f>58.6+4.2</f>
        <v>62.800000000000004</v>
      </c>
      <c r="H179" s="25">
        <f t="shared" si="73"/>
        <v>343.5</v>
      </c>
      <c r="I179" s="25">
        <f t="shared" si="74"/>
        <v>406.3</v>
      </c>
      <c r="J179" s="63"/>
      <c r="K179" s="13"/>
    </row>
    <row r="180" spans="1:11" ht="21" customHeight="1" x14ac:dyDescent="0.25">
      <c r="A180" s="23">
        <v>2240</v>
      </c>
      <c r="B180" s="38"/>
      <c r="C180" s="66" t="s">
        <v>26</v>
      </c>
      <c r="D180" s="30">
        <v>614.6</v>
      </c>
      <c r="E180" s="30">
        <v>614.5</v>
      </c>
      <c r="F180" s="30"/>
      <c r="G180" s="30">
        <v>264.10000000000002</v>
      </c>
      <c r="H180" s="25">
        <f t="shared" si="73"/>
        <v>614.6</v>
      </c>
      <c r="I180" s="25">
        <f t="shared" si="74"/>
        <v>878.6</v>
      </c>
      <c r="J180" s="63"/>
      <c r="K180" s="13"/>
    </row>
    <row r="181" spans="1:11" ht="21" customHeight="1" x14ac:dyDescent="0.25">
      <c r="A181" s="23">
        <v>2270</v>
      </c>
      <c r="B181" s="38"/>
      <c r="C181" s="68" t="s">
        <v>52</v>
      </c>
      <c r="D181" s="30">
        <f>D182+D183+D184+D185</f>
        <v>2750.4999999999995</v>
      </c>
      <c r="E181" s="30">
        <f t="shared" ref="E181:G181" si="94">E182+E183+E184+E185</f>
        <v>2076.6</v>
      </c>
      <c r="F181" s="30">
        <f t="shared" si="94"/>
        <v>0</v>
      </c>
      <c r="G181" s="30">
        <f t="shared" si="94"/>
        <v>0</v>
      </c>
      <c r="H181" s="25">
        <f t="shared" si="73"/>
        <v>2750.4999999999995</v>
      </c>
      <c r="I181" s="25">
        <f t="shared" si="74"/>
        <v>2076.6</v>
      </c>
      <c r="J181" s="63"/>
      <c r="K181" s="13"/>
    </row>
    <row r="182" spans="1:11" ht="21" customHeight="1" x14ac:dyDescent="0.25">
      <c r="A182" s="23">
        <v>2271</v>
      </c>
      <c r="B182" s="38"/>
      <c r="C182" s="68" t="s">
        <v>29</v>
      </c>
      <c r="D182" s="30">
        <v>2036.8</v>
      </c>
      <c r="E182" s="30">
        <v>1535.3</v>
      </c>
      <c r="F182" s="30"/>
      <c r="G182" s="30"/>
      <c r="H182" s="25">
        <f t="shared" si="73"/>
        <v>2036.8</v>
      </c>
      <c r="I182" s="25">
        <f t="shared" si="74"/>
        <v>1535.3</v>
      </c>
      <c r="J182" s="63"/>
      <c r="K182" s="13"/>
    </row>
    <row r="183" spans="1:11" ht="21" customHeight="1" x14ac:dyDescent="0.25">
      <c r="A183" s="23">
        <v>2272</v>
      </c>
      <c r="B183" s="38"/>
      <c r="C183" s="68" t="s">
        <v>30</v>
      </c>
      <c r="D183" s="30">
        <v>65.400000000000006</v>
      </c>
      <c r="E183" s="30">
        <v>56.8</v>
      </c>
      <c r="F183" s="30"/>
      <c r="G183" s="30"/>
      <c r="H183" s="25">
        <f t="shared" si="73"/>
        <v>65.400000000000006</v>
      </c>
      <c r="I183" s="25">
        <f t="shared" si="74"/>
        <v>56.8</v>
      </c>
      <c r="J183" s="63"/>
      <c r="K183" s="13"/>
    </row>
    <row r="184" spans="1:11" ht="21" customHeight="1" x14ac:dyDescent="0.25">
      <c r="A184" s="23">
        <v>2273</v>
      </c>
      <c r="B184" s="38"/>
      <c r="C184" s="68" t="s">
        <v>31</v>
      </c>
      <c r="D184" s="30">
        <v>618.6</v>
      </c>
      <c r="E184" s="30">
        <v>477.3</v>
      </c>
      <c r="F184" s="30"/>
      <c r="G184" s="30"/>
      <c r="H184" s="25">
        <f t="shared" si="73"/>
        <v>618.6</v>
      </c>
      <c r="I184" s="25">
        <f t="shared" si="74"/>
        <v>477.3</v>
      </c>
      <c r="J184" s="63"/>
      <c r="K184" s="13"/>
    </row>
    <row r="185" spans="1:11" ht="21" customHeight="1" x14ac:dyDescent="0.25">
      <c r="A185" s="23">
        <v>2275</v>
      </c>
      <c r="B185" s="37"/>
      <c r="C185" s="68" t="s">
        <v>82</v>
      </c>
      <c r="D185" s="25">
        <v>29.7</v>
      </c>
      <c r="E185" s="25">
        <v>7.2</v>
      </c>
      <c r="F185" s="25"/>
      <c r="G185" s="25"/>
      <c r="H185" s="25">
        <f t="shared" si="73"/>
        <v>29.7</v>
      </c>
      <c r="I185" s="25">
        <f t="shared" si="74"/>
        <v>7.2</v>
      </c>
      <c r="J185" s="63"/>
      <c r="K185" s="13"/>
    </row>
    <row r="186" spans="1:11" ht="39" customHeight="1" x14ac:dyDescent="0.25">
      <c r="A186" s="23">
        <v>2282</v>
      </c>
      <c r="B186" s="38"/>
      <c r="C186" s="68" t="s">
        <v>46</v>
      </c>
      <c r="D186" s="30">
        <v>15.8</v>
      </c>
      <c r="E186" s="30">
        <v>15.8</v>
      </c>
      <c r="F186" s="30"/>
      <c r="G186" s="30">
        <v>5</v>
      </c>
      <c r="H186" s="25">
        <f t="shared" si="73"/>
        <v>15.8</v>
      </c>
      <c r="I186" s="25">
        <f t="shared" si="74"/>
        <v>20.8</v>
      </c>
      <c r="J186" s="63"/>
      <c r="K186" s="13"/>
    </row>
    <row r="187" spans="1:11" ht="21" customHeight="1" x14ac:dyDescent="0.25">
      <c r="A187" s="23">
        <v>3000</v>
      </c>
      <c r="B187" s="38"/>
      <c r="C187" s="66" t="s">
        <v>54</v>
      </c>
      <c r="D187" s="30">
        <f>D188+D189</f>
        <v>0</v>
      </c>
      <c r="E187" s="30">
        <f t="shared" ref="E187:G187" si="95">E188+E189</f>
        <v>0</v>
      </c>
      <c r="F187" s="30">
        <f t="shared" si="95"/>
        <v>0</v>
      </c>
      <c r="G187" s="30">
        <f t="shared" si="95"/>
        <v>1840.8</v>
      </c>
      <c r="H187" s="25">
        <f t="shared" si="73"/>
        <v>0</v>
      </c>
      <c r="I187" s="25">
        <f t="shared" si="74"/>
        <v>1840.8</v>
      </c>
      <c r="J187" s="63"/>
      <c r="K187" s="13"/>
    </row>
    <row r="188" spans="1:11" ht="20.25" customHeight="1" x14ac:dyDescent="0.25">
      <c r="A188" s="23">
        <v>3110</v>
      </c>
      <c r="B188" s="38"/>
      <c r="C188" s="66" t="s">
        <v>48</v>
      </c>
      <c r="D188" s="30"/>
      <c r="E188" s="30"/>
      <c r="F188" s="30"/>
      <c r="G188" s="30">
        <f>1831+9.8</f>
        <v>1840.8</v>
      </c>
      <c r="H188" s="25">
        <f t="shared" si="73"/>
        <v>0</v>
      </c>
      <c r="I188" s="25">
        <f t="shared" si="74"/>
        <v>1840.8</v>
      </c>
      <c r="J188" s="63"/>
      <c r="K188" s="13"/>
    </row>
    <row r="189" spans="1:11" ht="20.25" hidden="1" customHeight="1" x14ac:dyDescent="0.25">
      <c r="A189" s="23">
        <v>3132</v>
      </c>
      <c r="B189" s="38"/>
      <c r="C189" s="66" t="s">
        <v>55</v>
      </c>
      <c r="D189" s="30"/>
      <c r="E189" s="30"/>
      <c r="F189" s="30"/>
      <c r="G189" s="30"/>
      <c r="H189" s="25">
        <f t="shared" si="73"/>
        <v>0</v>
      </c>
      <c r="I189" s="25">
        <f t="shared" si="74"/>
        <v>0</v>
      </c>
      <c r="J189" s="63"/>
      <c r="K189" s="13"/>
    </row>
    <row r="190" spans="1:11" s="5" customFormat="1" ht="27" customHeight="1" x14ac:dyDescent="0.25">
      <c r="A190" s="28">
        <v>4711141</v>
      </c>
      <c r="B190" s="42" t="s">
        <v>60</v>
      </c>
      <c r="C190" s="65" t="s">
        <v>61</v>
      </c>
      <c r="D190" s="44">
        <f>D191</f>
        <v>43477.9</v>
      </c>
      <c r="E190" s="44">
        <f t="shared" ref="E190:G190" si="96">E191</f>
        <v>42299.6</v>
      </c>
      <c r="F190" s="44">
        <f t="shared" si="96"/>
        <v>0</v>
      </c>
      <c r="G190" s="44">
        <f t="shared" si="96"/>
        <v>0</v>
      </c>
      <c r="H190" s="44">
        <f t="shared" si="73"/>
        <v>43477.9</v>
      </c>
      <c r="I190" s="44">
        <f t="shared" si="74"/>
        <v>42299.6</v>
      </c>
      <c r="J190" s="63"/>
      <c r="K190" s="13"/>
    </row>
    <row r="191" spans="1:11" ht="21" customHeight="1" x14ac:dyDescent="0.25">
      <c r="A191" s="23">
        <v>2000</v>
      </c>
      <c r="B191" s="23"/>
      <c r="C191" s="66" t="s">
        <v>18</v>
      </c>
      <c r="D191" s="25">
        <f>D192+D194+D195</f>
        <v>43477.9</v>
      </c>
      <c r="E191" s="25">
        <f t="shared" ref="E191:G191" si="97">E192+E194+E195</f>
        <v>42299.6</v>
      </c>
      <c r="F191" s="25">
        <f t="shared" si="97"/>
        <v>0</v>
      </c>
      <c r="G191" s="25">
        <f t="shared" si="97"/>
        <v>0</v>
      </c>
      <c r="H191" s="25">
        <f t="shared" si="73"/>
        <v>43477.9</v>
      </c>
      <c r="I191" s="25">
        <f t="shared" si="74"/>
        <v>42299.6</v>
      </c>
      <c r="J191" s="63"/>
      <c r="K191" s="13"/>
    </row>
    <row r="192" spans="1:11" ht="21" customHeight="1" x14ac:dyDescent="0.25">
      <c r="A192" s="23">
        <v>2110</v>
      </c>
      <c r="B192" s="23"/>
      <c r="C192" s="66" t="s">
        <v>19</v>
      </c>
      <c r="D192" s="25">
        <f>D193</f>
        <v>32000</v>
      </c>
      <c r="E192" s="25">
        <f t="shared" ref="E192:G192" si="98">E193</f>
        <v>32000</v>
      </c>
      <c r="F192" s="25">
        <f t="shared" si="98"/>
        <v>0</v>
      </c>
      <c r="G192" s="25">
        <f t="shared" si="98"/>
        <v>0</v>
      </c>
      <c r="H192" s="25">
        <f t="shared" si="73"/>
        <v>32000</v>
      </c>
      <c r="I192" s="25">
        <f t="shared" si="74"/>
        <v>32000</v>
      </c>
      <c r="J192" s="63"/>
      <c r="K192" s="13"/>
    </row>
    <row r="193" spans="1:11" ht="21" customHeight="1" x14ac:dyDescent="0.25">
      <c r="A193" s="23">
        <v>2111</v>
      </c>
      <c r="B193" s="23"/>
      <c r="C193" s="66" t="s">
        <v>20</v>
      </c>
      <c r="D193" s="25">
        <v>32000</v>
      </c>
      <c r="E193" s="25">
        <v>32000</v>
      </c>
      <c r="F193" s="25"/>
      <c r="G193" s="25"/>
      <c r="H193" s="25">
        <f t="shared" si="73"/>
        <v>32000</v>
      </c>
      <c r="I193" s="25">
        <f t="shared" si="74"/>
        <v>32000</v>
      </c>
      <c r="J193" s="63"/>
      <c r="K193" s="13"/>
    </row>
    <row r="194" spans="1:11" ht="21" customHeight="1" x14ac:dyDescent="0.25">
      <c r="A194" s="23">
        <v>2120</v>
      </c>
      <c r="B194" s="45"/>
      <c r="C194" s="66" t="s">
        <v>21</v>
      </c>
      <c r="D194" s="30">
        <v>7040</v>
      </c>
      <c r="E194" s="30">
        <v>7040</v>
      </c>
      <c r="F194" s="30"/>
      <c r="G194" s="30"/>
      <c r="H194" s="25">
        <f t="shared" si="73"/>
        <v>7040</v>
      </c>
      <c r="I194" s="25">
        <f t="shared" si="74"/>
        <v>7040</v>
      </c>
      <c r="J194" s="63"/>
      <c r="K194" s="13"/>
    </row>
    <row r="195" spans="1:11" ht="21" customHeight="1" x14ac:dyDescent="0.25">
      <c r="A195" s="23">
        <v>2200</v>
      </c>
      <c r="B195" s="45"/>
      <c r="C195" s="66" t="s">
        <v>45</v>
      </c>
      <c r="D195" s="30">
        <f>D196+D197+D198+D203</f>
        <v>4437.8999999999996</v>
      </c>
      <c r="E195" s="30">
        <f t="shared" ref="E195:G195" si="99">E196+E197+E198+E203</f>
        <v>3259.6</v>
      </c>
      <c r="F195" s="30">
        <f t="shared" si="99"/>
        <v>0</v>
      </c>
      <c r="G195" s="30">
        <f t="shared" si="99"/>
        <v>0</v>
      </c>
      <c r="H195" s="25">
        <f t="shared" si="73"/>
        <v>4437.8999999999996</v>
      </c>
      <c r="I195" s="25">
        <f t="shared" si="74"/>
        <v>3259.6</v>
      </c>
      <c r="J195" s="63"/>
      <c r="K195" s="13"/>
    </row>
    <row r="196" spans="1:11" ht="21" customHeight="1" x14ac:dyDescent="0.25">
      <c r="A196" s="23">
        <v>2210</v>
      </c>
      <c r="B196" s="38"/>
      <c r="C196" s="66" t="s">
        <v>23</v>
      </c>
      <c r="D196" s="30">
        <v>1448</v>
      </c>
      <c r="E196" s="30">
        <v>828.4</v>
      </c>
      <c r="F196" s="30"/>
      <c r="G196" s="30"/>
      <c r="H196" s="25">
        <f t="shared" si="73"/>
        <v>1448</v>
      </c>
      <c r="I196" s="25">
        <f t="shared" si="74"/>
        <v>828.4</v>
      </c>
      <c r="J196" s="63"/>
      <c r="K196" s="13"/>
    </row>
    <row r="197" spans="1:11" ht="21" customHeight="1" x14ac:dyDescent="0.25">
      <c r="A197" s="23">
        <v>2240</v>
      </c>
      <c r="B197" s="38"/>
      <c r="C197" s="66" t="s">
        <v>26</v>
      </c>
      <c r="D197" s="30">
        <v>1552</v>
      </c>
      <c r="E197" s="30">
        <v>1519.3</v>
      </c>
      <c r="F197" s="30"/>
      <c r="G197" s="30"/>
      <c r="H197" s="25">
        <f t="shared" si="73"/>
        <v>1552</v>
      </c>
      <c r="I197" s="25">
        <f t="shared" si="74"/>
        <v>1519.3</v>
      </c>
      <c r="J197" s="63"/>
      <c r="K197" s="13"/>
    </row>
    <row r="198" spans="1:11" ht="21" customHeight="1" x14ac:dyDescent="0.25">
      <c r="A198" s="23">
        <v>2270</v>
      </c>
      <c r="B198" s="38"/>
      <c r="C198" s="68" t="s">
        <v>52</v>
      </c>
      <c r="D198" s="30">
        <f>D199+D200+D201+D202</f>
        <v>1427.9</v>
      </c>
      <c r="E198" s="30">
        <f t="shared" ref="E198:G198" si="100">E199+E200+E201+E202</f>
        <v>911.90000000000009</v>
      </c>
      <c r="F198" s="30">
        <f t="shared" si="100"/>
        <v>0</v>
      </c>
      <c r="G198" s="30">
        <f t="shared" si="100"/>
        <v>0</v>
      </c>
      <c r="H198" s="25">
        <f t="shared" si="73"/>
        <v>1427.9</v>
      </c>
      <c r="I198" s="25">
        <f t="shared" si="74"/>
        <v>911.90000000000009</v>
      </c>
      <c r="J198" s="63"/>
      <c r="K198" s="13"/>
    </row>
    <row r="199" spans="1:11" ht="21" customHeight="1" x14ac:dyDescent="0.25">
      <c r="A199" s="23">
        <v>2271</v>
      </c>
      <c r="B199" s="38"/>
      <c r="C199" s="68" t="s">
        <v>29</v>
      </c>
      <c r="D199" s="30">
        <v>977.1</v>
      </c>
      <c r="E199" s="30">
        <v>550</v>
      </c>
      <c r="F199" s="30"/>
      <c r="G199" s="30"/>
      <c r="H199" s="25">
        <f t="shared" si="73"/>
        <v>977.1</v>
      </c>
      <c r="I199" s="25">
        <f t="shared" si="74"/>
        <v>550</v>
      </c>
      <c r="J199" s="63"/>
      <c r="K199" s="13"/>
    </row>
    <row r="200" spans="1:11" ht="21" customHeight="1" x14ac:dyDescent="0.25">
      <c r="A200" s="23">
        <v>2272</v>
      </c>
      <c r="B200" s="38"/>
      <c r="C200" s="68" t="s">
        <v>30</v>
      </c>
      <c r="D200" s="30">
        <v>54.9</v>
      </c>
      <c r="E200" s="30">
        <v>54.6</v>
      </c>
      <c r="F200" s="30"/>
      <c r="G200" s="30"/>
      <c r="H200" s="25">
        <f t="shared" si="73"/>
        <v>54.9</v>
      </c>
      <c r="I200" s="25">
        <f t="shared" si="74"/>
        <v>54.6</v>
      </c>
      <c r="J200" s="63"/>
      <c r="K200" s="13"/>
    </row>
    <row r="201" spans="1:11" ht="21" customHeight="1" x14ac:dyDescent="0.25">
      <c r="A201" s="23">
        <v>2273</v>
      </c>
      <c r="B201" s="38"/>
      <c r="C201" s="68" t="s">
        <v>31</v>
      </c>
      <c r="D201" s="30">
        <v>226.4</v>
      </c>
      <c r="E201" s="30">
        <v>226.3</v>
      </c>
      <c r="F201" s="30"/>
      <c r="G201" s="30"/>
      <c r="H201" s="25">
        <f t="shared" si="73"/>
        <v>226.4</v>
      </c>
      <c r="I201" s="25">
        <f t="shared" si="74"/>
        <v>226.3</v>
      </c>
      <c r="J201" s="63"/>
      <c r="K201" s="13"/>
    </row>
    <row r="202" spans="1:11" ht="21" customHeight="1" x14ac:dyDescent="0.25">
      <c r="A202" s="23">
        <v>2275</v>
      </c>
      <c r="B202" s="37"/>
      <c r="C202" s="68" t="s">
        <v>82</v>
      </c>
      <c r="D202" s="25">
        <v>169.5</v>
      </c>
      <c r="E202" s="25">
        <v>81</v>
      </c>
      <c r="F202" s="25"/>
      <c r="G202" s="25"/>
      <c r="H202" s="25">
        <f t="shared" si="73"/>
        <v>169.5</v>
      </c>
      <c r="I202" s="25">
        <f t="shared" si="74"/>
        <v>81</v>
      </c>
      <c r="J202" s="63"/>
      <c r="K202" s="13"/>
    </row>
    <row r="203" spans="1:11" ht="39.75" customHeight="1" x14ac:dyDescent="0.25">
      <c r="A203" s="23">
        <v>2282</v>
      </c>
      <c r="B203" s="38"/>
      <c r="C203" s="68" t="s">
        <v>46</v>
      </c>
      <c r="D203" s="30">
        <v>10</v>
      </c>
      <c r="E203" s="30">
        <v>0</v>
      </c>
      <c r="F203" s="30"/>
      <c r="G203" s="30"/>
      <c r="H203" s="25">
        <f t="shared" si="73"/>
        <v>10</v>
      </c>
      <c r="I203" s="25">
        <f t="shared" si="74"/>
        <v>0</v>
      </c>
      <c r="J203" s="63"/>
      <c r="K203" s="13"/>
    </row>
    <row r="204" spans="1:11" s="5" customFormat="1" ht="21" customHeight="1" x14ac:dyDescent="0.25">
      <c r="A204" s="28">
        <v>4711142</v>
      </c>
      <c r="B204" s="42" t="s">
        <v>60</v>
      </c>
      <c r="C204" s="65" t="s">
        <v>62</v>
      </c>
      <c r="D204" s="44">
        <f>D205</f>
        <v>72.400000000000006</v>
      </c>
      <c r="E204" s="44">
        <f t="shared" ref="E204:G205" si="101">E205</f>
        <v>48.8</v>
      </c>
      <c r="F204" s="44">
        <f t="shared" si="101"/>
        <v>0</v>
      </c>
      <c r="G204" s="44">
        <f t="shared" si="101"/>
        <v>0</v>
      </c>
      <c r="H204" s="44">
        <f t="shared" si="73"/>
        <v>72.400000000000006</v>
      </c>
      <c r="I204" s="44">
        <f t="shared" si="74"/>
        <v>48.8</v>
      </c>
      <c r="J204" s="63"/>
      <c r="K204" s="13"/>
    </row>
    <row r="205" spans="1:11" ht="21" customHeight="1" x14ac:dyDescent="0.25">
      <c r="A205" s="23">
        <v>2000</v>
      </c>
      <c r="B205" s="37"/>
      <c r="C205" s="66" t="s">
        <v>18</v>
      </c>
      <c r="D205" s="25">
        <f>D206</f>
        <v>72.400000000000006</v>
      </c>
      <c r="E205" s="25">
        <f t="shared" si="101"/>
        <v>48.8</v>
      </c>
      <c r="F205" s="25">
        <f t="shared" si="101"/>
        <v>0</v>
      </c>
      <c r="G205" s="25">
        <f t="shared" si="101"/>
        <v>0</v>
      </c>
      <c r="H205" s="25">
        <f t="shared" si="73"/>
        <v>72.400000000000006</v>
      </c>
      <c r="I205" s="25">
        <f t="shared" si="74"/>
        <v>48.8</v>
      </c>
      <c r="J205" s="63"/>
      <c r="K205" s="13"/>
    </row>
    <row r="206" spans="1:11" ht="21" customHeight="1" x14ac:dyDescent="0.25">
      <c r="A206" s="23">
        <v>2700</v>
      </c>
      <c r="B206" s="38"/>
      <c r="C206" s="68" t="s">
        <v>53</v>
      </c>
      <c r="D206" s="30">
        <f>D207</f>
        <v>72.400000000000006</v>
      </c>
      <c r="E206" s="30">
        <f t="shared" ref="E206:G206" si="102">E207</f>
        <v>48.8</v>
      </c>
      <c r="F206" s="30">
        <f t="shared" si="102"/>
        <v>0</v>
      </c>
      <c r="G206" s="30">
        <f t="shared" si="102"/>
        <v>0</v>
      </c>
      <c r="H206" s="25">
        <f t="shared" ref="H206:H269" si="103">D206+F206</f>
        <v>72.400000000000006</v>
      </c>
      <c r="I206" s="25">
        <f t="shared" ref="I206:I269" si="104">E206+G206</f>
        <v>48.8</v>
      </c>
      <c r="J206" s="63"/>
      <c r="K206" s="13"/>
    </row>
    <row r="207" spans="1:11" ht="21" customHeight="1" x14ac:dyDescent="0.25">
      <c r="A207" s="23">
        <v>2730</v>
      </c>
      <c r="B207" s="38"/>
      <c r="C207" s="68" t="s">
        <v>36</v>
      </c>
      <c r="D207" s="30">
        <v>72.400000000000006</v>
      </c>
      <c r="E207" s="30">
        <v>48.8</v>
      </c>
      <c r="F207" s="30"/>
      <c r="G207" s="30"/>
      <c r="H207" s="25">
        <f t="shared" si="103"/>
        <v>72.400000000000006</v>
      </c>
      <c r="I207" s="25">
        <f t="shared" si="104"/>
        <v>48.8</v>
      </c>
      <c r="J207" s="63"/>
      <c r="K207" s="13"/>
    </row>
    <row r="208" spans="1:11" s="5" customFormat="1" ht="39" customHeight="1" x14ac:dyDescent="0.25">
      <c r="A208" s="28">
        <v>4711151</v>
      </c>
      <c r="B208" s="42" t="s">
        <v>60</v>
      </c>
      <c r="C208" s="65" t="s">
        <v>87</v>
      </c>
      <c r="D208" s="44">
        <f>D209</f>
        <v>4652.3999999999996</v>
      </c>
      <c r="E208" s="44">
        <f t="shared" ref="E208" si="105">E209</f>
        <v>4333.1000000000004</v>
      </c>
      <c r="F208" s="44">
        <f>F209+F223</f>
        <v>5005.8</v>
      </c>
      <c r="G208" s="44">
        <f t="shared" ref="G208" si="106">G209+G223</f>
        <v>4919.8999999999996</v>
      </c>
      <c r="H208" s="44">
        <f t="shared" si="103"/>
        <v>9658.2000000000007</v>
      </c>
      <c r="I208" s="44">
        <f t="shared" si="104"/>
        <v>9253</v>
      </c>
      <c r="J208" s="63"/>
      <c r="K208" s="13"/>
    </row>
    <row r="209" spans="1:11" ht="21" customHeight="1" x14ac:dyDescent="0.25">
      <c r="A209" s="23">
        <v>2000</v>
      </c>
      <c r="B209" s="37"/>
      <c r="C209" s="66" t="s">
        <v>18</v>
      </c>
      <c r="D209" s="25">
        <f>D210+D212+D213</f>
        <v>4652.3999999999996</v>
      </c>
      <c r="E209" s="25">
        <f t="shared" ref="E209:G209" si="107">E210+E212+E213</f>
        <v>4333.1000000000004</v>
      </c>
      <c r="F209" s="25">
        <f t="shared" si="107"/>
        <v>0</v>
      </c>
      <c r="G209" s="25">
        <f t="shared" si="107"/>
        <v>0</v>
      </c>
      <c r="H209" s="25">
        <f t="shared" si="103"/>
        <v>4652.3999999999996</v>
      </c>
      <c r="I209" s="25">
        <f t="shared" si="104"/>
        <v>4333.1000000000004</v>
      </c>
      <c r="J209" s="63"/>
      <c r="K209" s="13"/>
    </row>
    <row r="210" spans="1:11" ht="21" customHeight="1" x14ac:dyDescent="0.25">
      <c r="A210" s="23">
        <v>2110</v>
      </c>
      <c r="B210" s="37"/>
      <c r="C210" s="66" t="s">
        <v>19</v>
      </c>
      <c r="D210" s="25">
        <f>D211</f>
        <v>3000.5</v>
      </c>
      <c r="E210" s="25">
        <f t="shared" ref="E210:G210" si="108">E211</f>
        <v>3000.3</v>
      </c>
      <c r="F210" s="25">
        <f t="shared" si="108"/>
        <v>0</v>
      </c>
      <c r="G210" s="25">
        <f t="shared" si="108"/>
        <v>0</v>
      </c>
      <c r="H210" s="25">
        <f t="shared" si="103"/>
        <v>3000.5</v>
      </c>
      <c r="I210" s="25">
        <f t="shared" si="104"/>
        <v>3000.3</v>
      </c>
      <c r="J210" s="63"/>
      <c r="K210" s="13"/>
    </row>
    <row r="211" spans="1:11" ht="21" customHeight="1" x14ac:dyDescent="0.25">
      <c r="A211" s="23">
        <v>2111</v>
      </c>
      <c r="B211" s="37"/>
      <c r="C211" s="66" t="s">
        <v>20</v>
      </c>
      <c r="D211" s="25">
        <v>3000.5</v>
      </c>
      <c r="E211" s="25">
        <v>3000.3</v>
      </c>
      <c r="F211" s="25"/>
      <c r="G211" s="25"/>
      <c r="H211" s="25">
        <f t="shared" si="103"/>
        <v>3000.5</v>
      </c>
      <c r="I211" s="25">
        <f t="shared" si="104"/>
        <v>3000.3</v>
      </c>
      <c r="J211" s="63"/>
      <c r="K211" s="13"/>
    </row>
    <row r="212" spans="1:11" ht="21" customHeight="1" x14ac:dyDescent="0.25">
      <c r="A212" s="23">
        <v>2120</v>
      </c>
      <c r="B212" s="38"/>
      <c r="C212" s="66" t="s">
        <v>21</v>
      </c>
      <c r="D212" s="30">
        <v>660.1</v>
      </c>
      <c r="E212" s="30">
        <v>522.70000000000005</v>
      </c>
      <c r="F212" s="30"/>
      <c r="G212" s="30"/>
      <c r="H212" s="25">
        <f t="shared" si="103"/>
        <v>660.1</v>
      </c>
      <c r="I212" s="25">
        <f t="shared" si="104"/>
        <v>522.70000000000005</v>
      </c>
      <c r="J212" s="63"/>
      <c r="K212" s="13"/>
    </row>
    <row r="213" spans="1:11" ht="21" customHeight="1" x14ac:dyDescent="0.25">
      <c r="A213" s="23">
        <v>2200</v>
      </c>
      <c r="B213" s="38"/>
      <c r="C213" s="66" t="s">
        <v>45</v>
      </c>
      <c r="D213" s="30">
        <f>D214+D215+D216+D217+D222</f>
        <v>991.8</v>
      </c>
      <c r="E213" s="30">
        <f t="shared" ref="E213:G213" si="109">E214+E215+E216+E217+E222</f>
        <v>810.1</v>
      </c>
      <c r="F213" s="30">
        <f t="shared" si="109"/>
        <v>0</v>
      </c>
      <c r="G213" s="30">
        <f t="shared" si="109"/>
        <v>0</v>
      </c>
      <c r="H213" s="25">
        <f t="shared" si="103"/>
        <v>991.8</v>
      </c>
      <c r="I213" s="25">
        <f t="shared" si="104"/>
        <v>810.1</v>
      </c>
      <c r="J213" s="63"/>
      <c r="K213" s="13"/>
    </row>
    <row r="214" spans="1:11" ht="21" customHeight="1" x14ac:dyDescent="0.25">
      <c r="A214" s="23">
        <v>2210</v>
      </c>
      <c r="B214" s="38"/>
      <c r="C214" s="66" t="s">
        <v>23</v>
      </c>
      <c r="D214" s="30">
        <v>165</v>
      </c>
      <c r="E214" s="30">
        <v>144.19999999999999</v>
      </c>
      <c r="F214" s="30"/>
      <c r="G214" s="30"/>
      <c r="H214" s="25">
        <f t="shared" si="103"/>
        <v>165</v>
      </c>
      <c r="I214" s="25">
        <f t="shared" si="104"/>
        <v>144.19999999999999</v>
      </c>
      <c r="J214" s="63"/>
      <c r="K214" s="13"/>
    </row>
    <row r="215" spans="1:11" ht="21" customHeight="1" x14ac:dyDescent="0.25">
      <c r="A215" s="23">
        <v>2220</v>
      </c>
      <c r="B215" s="45"/>
      <c r="C215" s="66" t="s">
        <v>109</v>
      </c>
      <c r="D215" s="30">
        <v>0</v>
      </c>
      <c r="E215" s="30">
        <v>0</v>
      </c>
      <c r="F215" s="30"/>
      <c r="G215" s="30"/>
      <c r="H215" s="25">
        <f t="shared" si="103"/>
        <v>0</v>
      </c>
      <c r="I215" s="25">
        <f t="shared" si="104"/>
        <v>0</v>
      </c>
      <c r="J215" s="63"/>
      <c r="K215" s="13"/>
    </row>
    <row r="216" spans="1:11" ht="21" customHeight="1" x14ac:dyDescent="0.25">
      <c r="A216" s="23">
        <v>2240</v>
      </c>
      <c r="B216" s="38"/>
      <c r="C216" s="66" t="s">
        <v>26</v>
      </c>
      <c r="D216" s="30">
        <v>326</v>
      </c>
      <c r="E216" s="30">
        <v>317.7</v>
      </c>
      <c r="F216" s="30"/>
      <c r="G216" s="30"/>
      <c r="H216" s="25">
        <f t="shared" si="103"/>
        <v>326</v>
      </c>
      <c r="I216" s="25">
        <f t="shared" si="104"/>
        <v>317.7</v>
      </c>
      <c r="J216" s="63"/>
      <c r="K216" s="13"/>
    </row>
    <row r="217" spans="1:11" ht="21" customHeight="1" x14ac:dyDescent="0.25">
      <c r="A217" s="23">
        <v>2270</v>
      </c>
      <c r="B217" s="38"/>
      <c r="C217" s="68" t="s">
        <v>52</v>
      </c>
      <c r="D217" s="30">
        <f>D219+D220+D221+D218</f>
        <v>480.8</v>
      </c>
      <c r="E217" s="30">
        <f>E219+E220+E221+E218</f>
        <v>335.20000000000005</v>
      </c>
      <c r="F217" s="30">
        <f>F219+F220+F221+F218</f>
        <v>0</v>
      </c>
      <c r="G217" s="30">
        <f>G219+G220+G221+G218</f>
        <v>0</v>
      </c>
      <c r="H217" s="25">
        <f t="shared" si="103"/>
        <v>480.8</v>
      </c>
      <c r="I217" s="25">
        <f t="shared" si="104"/>
        <v>335.20000000000005</v>
      </c>
      <c r="J217" s="63"/>
      <c r="K217" s="13"/>
    </row>
    <row r="218" spans="1:11" ht="21" customHeight="1" x14ac:dyDescent="0.25">
      <c r="A218" s="23">
        <v>2271</v>
      </c>
      <c r="B218" s="45"/>
      <c r="C218" s="68" t="s">
        <v>29</v>
      </c>
      <c r="D218" s="30">
        <v>123.8</v>
      </c>
      <c r="E218" s="30">
        <v>75.599999999999994</v>
      </c>
      <c r="F218" s="30"/>
      <c r="G218" s="30"/>
      <c r="H218" s="25">
        <f t="shared" si="103"/>
        <v>123.8</v>
      </c>
      <c r="I218" s="25">
        <f t="shared" si="104"/>
        <v>75.599999999999994</v>
      </c>
      <c r="J218" s="63"/>
      <c r="K218" s="13"/>
    </row>
    <row r="219" spans="1:11" ht="21" customHeight="1" x14ac:dyDescent="0.25">
      <c r="A219" s="23">
        <v>2272</v>
      </c>
      <c r="B219" s="38"/>
      <c r="C219" s="68" t="s">
        <v>30</v>
      </c>
      <c r="D219" s="30">
        <v>27</v>
      </c>
      <c r="E219" s="30">
        <v>10.1</v>
      </c>
      <c r="F219" s="30"/>
      <c r="G219" s="30"/>
      <c r="H219" s="25">
        <f t="shared" si="103"/>
        <v>27</v>
      </c>
      <c r="I219" s="25">
        <f t="shared" si="104"/>
        <v>10.1</v>
      </c>
      <c r="J219" s="63"/>
      <c r="K219" s="13"/>
    </row>
    <row r="220" spans="1:11" ht="21" customHeight="1" x14ac:dyDescent="0.25">
      <c r="A220" s="23">
        <v>2273</v>
      </c>
      <c r="B220" s="38"/>
      <c r="C220" s="68" t="s">
        <v>31</v>
      </c>
      <c r="D220" s="30">
        <v>322.8</v>
      </c>
      <c r="E220" s="30">
        <v>245.4</v>
      </c>
      <c r="F220" s="30"/>
      <c r="G220" s="30"/>
      <c r="H220" s="25">
        <f t="shared" si="103"/>
        <v>322.8</v>
      </c>
      <c r="I220" s="25">
        <f t="shared" si="104"/>
        <v>245.4</v>
      </c>
      <c r="J220" s="63"/>
      <c r="K220" s="13"/>
    </row>
    <row r="221" spans="1:11" ht="21" customHeight="1" x14ac:dyDescent="0.25">
      <c r="A221" s="23">
        <v>2275</v>
      </c>
      <c r="B221" s="37"/>
      <c r="C221" s="68" t="s">
        <v>82</v>
      </c>
      <c r="D221" s="25">
        <v>7.2</v>
      </c>
      <c r="E221" s="25">
        <v>4.0999999999999996</v>
      </c>
      <c r="F221" s="25"/>
      <c r="G221" s="25"/>
      <c r="H221" s="25">
        <f t="shared" si="103"/>
        <v>7.2</v>
      </c>
      <c r="I221" s="25">
        <f t="shared" si="104"/>
        <v>4.0999999999999996</v>
      </c>
      <c r="J221" s="63"/>
      <c r="K221" s="13"/>
    </row>
    <row r="222" spans="1:11" ht="39" customHeight="1" x14ac:dyDescent="0.25">
      <c r="A222" s="23">
        <v>2282</v>
      </c>
      <c r="B222" s="38"/>
      <c r="C222" s="68" t="s">
        <v>46</v>
      </c>
      <c r="D222" s="30">
        <v>20</v>
      </c>
      <c r="E222" s="30">
        <v>13</v>
      </c>
      <c r="F222" s="30"/>
      <c r="G222" s="30"/>
      <c r="H222" s="25">
        <f t="shared" si="103"/>
        <v>20</v>
      </c>
      <c r="I222" s="25">
        <f t="shared" si="104"/>
        <v>13</v>
      </c>
      <c r="J222" s="63"/>
      <c r="K222" s="13"/>
    </row>
    <row r="223" spans="1:11" ht="39" customHeight="1" x14ac:dyDescent="0.25">
      <c r="A223" s="23">
        <v>3000</v>
      </c>
      <c r="B223" s="38"/>
      <c r="C223" s="66" t="s">
        <v>54</v>
      </c>
      <c r="D223" s="30">
        <f>D224+D225</f>
        <v>3026</v>
      </c>
      <c r="E223" s="30">
        <f t="shared" ref="E223:G223" si="110">E224+E225</f>
        <v>3025.9</v>
      </c>
      <c r="F223" s="30">
        <f t="shared" si="110"/>
        <v>5005.8</v>
      </c>
      <c r="G223" s="30">
        <f t="shared" si="110"/>
        <v>4919.8999999999996</v>
      </c>
      <c r="H223" s="25">
        <f t="shared" si="103"/>
        <v>8031.8</v>
      </c>
      <c r="I223" s="25">
        <f t="shared" si="104"/>
        <v>7945.7999999999993</v>
      </c>
      <c r="J223" s="63"/>
      <c r="K223" s="13"/>
    </row>
    <row r="224" spans="1:11" ht="39" customHeight="1" x14ac:dyDescent="0.25">
      <c r="A224" s="29">
        <v>3132</v>
      </c>
      <c r="B224" s="38"/>
      <c r="C224" s="66" t="s">
        <v>55</v>
      </c>
      <c r="D224" s="30"/>
      <c r="E224" s="30"/>
      <c r="F224" s="30">
        <v>5005.8</v>
      </c>
      <c r="G224" s="30">
        <v>4919.8999999999996</v>
      </c>
      <c r="H224" s="25">
        <f t="shared" si="103"/>
        <v>5005.8</v>
      </c>
      <c r="I224" s="25">
        <f t="shared" si="104"/>
        <v>4919.8999999999996</v>
      </c>
      <c r="J224" s="63"/>
      <c r="K224" s="13"/>
    </row>
    <row r="225" spans="1:11" s="5" customFormat="1" ht="39" customHeight="1" x14ac:dyDescent="0.25">
      <c r="A225" s="28">
        <v>4711152</v>
      </c>
      <c r="B225" s="42" t="s">
        <v>60</v>
      </c>
      <c r="C225" s="65" t="s">
        <v>88</v>
      </c>
      <c r="D225" s="44">
        <f>D226</f>
        <v>3026</v>
      </c>
      <c r="E225" s="44">
        <f t="shared" ref="E225" si="111">E226</f>
        <v>3025.9</v>
      </c>
      <c r="F225" s="44">
        <f t="shared" ref="F225" si="112">F226</f>
        <v>0</v>
      </c>
      <c r="G225" s="44">
        <f t="shared" ref="G225" si="113">G226</f>
        <v>0</v>
      </c>
      <c r="H225" s="44">
        <f t="shared" si="103"/>
        <v>3026</v>
      </c>
      <c r="I225" s="44">
        <f t="shared" si="104"/>
        <v>3025.9</v>
      </c>
      <c r="J225" s="63"/>
      <c r="K225" s="13"/>
    </row>
    <row r="226" spans="1:11" ht="21" customHeight="1" x14ac:dyDescent="0.25">
      <c r="A226" s="23">
        <v>2000</v>
      </c>
      <c r="B226" s="37"/>
      <c r="C226" s="66" t="s">
        <v>18</v>
      </c>
      <c r="D226" s="25">
        <f>D227+D229</f>
        <v>3026</v>
      </c>
      <c r="E226" s="25">
        <f t="shared" ref="E226" si="114">E227+E229</f>
        <v>3025.9</v>
      </c>
      <c r="F226" s="25">
        <f t="shared" ref="F226" si="115">F227+F229</f>
        <v>0</v>
      </c>
      <c r="G226" s="25">
        <f t="shared" ref="G226" si="116">G227+G229</f>
        <v>0</v>
      </c>
      <c r="H226" s="25">
        <f t="shared" si="103"/>
        <v>3026</v>
      </c>
      <c r="I226" s="25">
        <f t="shared" si="104"/>
        <v>3025.9</v>
      </c>
      <c r="J226" s="63"/>
      <c r="K226" s="13"/>
    </row>
    <row r="227" spans="1:11" ht="21" customHeight="1" x14ac:dyDescent="0.25">
      <c r="A227" s="23">
        <v>2110</v>
      </c>
      <c r="B227" s="37"/>
      <c r="C227" s="66" t="s">
        <v>19</v>
      </c>
      <c r="D227" s="25">
        <f>D228</f>
        <v>2480.3000000000002</v>
      </c>
      <c r="E227" s="25">
        <f t="shared" ref="E227:G227" si="117">E228</f>
        <v>2480.3000000000002</v>
      </c>
      <c r="F227" s="25">
        <f t="shared" si="117"/>
        <v>0</v>
      </c>
      <c r="G227" s="25">
        <f t="shared" si="117"/>
        <v>0</v>
      </c>
      <c r="H227" s="25">
        <f t="shared" si="103"/>
        <v>2480.3000000000002</v>
      </c>
      <c r="I227" s="25">
        <f t="shared" si="104"/>
        <v>2480.3000000000002</v>
      </c>
      <c r="J227" s="63"/>
      <c r="K227" s="13"/>
    </row>
    <row r="228" spans="1:11" ht="21" customHeight="1" x14ac:dyDescent="0.25">
      <c r="A228" s="23">
        <v>2111</v>
      </c>
      <c r="B228" s="37"/>
      <c r="C228" s="66" t="s">
        <v>20</v>
      </c>
      <c r="D228" s="25">
        <v>2480.3000000000002</v>
      </c>
      <c r="E228" s="25">
        <v>2480.3000000000002</v>
      </c>
      <c r="F228" s="25"/>
      <c r="G228" s="25"/>
      <c r="H228" s="25">
        <f t="shared" si="103"/>
        <v>2480.3000000000002</v>
      </c>
      <c r="I228" s="25">
        <f t="shared" si="104"/>
        <v>2480.3000000000002</v>
      </c>
      <c r="J228" s="63"/>
      <c r="K228" s="13"/>
    </row>
    <row r="229" spans="1:11" ht="21" customHeight="1" x14ac:dyDescent="0.25">
      <c r="A229" s="23">
        <v>2120</v>
      </c>
      <c r="B229" s="38"/>
      <c r="C229" s="66" t="s">
        <v>21</v>
      </c>
      <c r="D229" s="30">
        <v>545.70000000000005</v>
      </c>
      <c r="E229" s="30">
        <v>545.6</v>
      </c>
      <c r="F229" s="30"/>
      <c r="G229" s="30"/>
      <c r="H229" s="25">
        <f t="shared" si="103"/>
        <v>545.70000000000005</v>
      </c>
      <c r="I229" s="25">
        <f t="shared" si="104"/>
        <v>545.6</v>
      </c>
      <c r="J229" s="63"/>
      <c r="K229" s="13"/>
    </row>
    <row r="230" spans="1:11" ht="81" customHeight="1" x14ac:dyDescent="0.25">
      <c r="A230" s="43">
        <v>4711183</v>
      </c>
      <c r="B230" s="42" t="s">
        <v>60</v>
      </c>
      <c r="C230" s="70" t="s">
        <v>115</v>
      </c>
      <c r="D230" s="49">
        <f>D231</f>
        <v>0</v>
      </c>
      <c r="E230" s="49">
        <f t="shared" ref="E230:G230" si="118">E231</f>
        <v>0</v>
      </c>
      <c r="F230" s="49">
        <f t="shared" si="118"/>
        <v>4669.2</v>
      </c>
      <c r="G230" s="49">
        <f t="shared" si="118"/>
        <v>4659.6000000000004</v>
      </c>
      <c r="H230" s="44">
        <f t="shared" si="103"/>
        <v>4669.2</v>
      </c>
      <c r="I230" s="44">
        <f t="shared" si="104"/>
        <v>4659.6000000000004</v>
      </c>
      <c r="J230" s="63"/>
      <c r="K230" s="13"/>
    </row>
    <row r="231" spans="1:11" ht="21" customHeight="1" x14ac:dyDescent="0.25">
      <c r="A231" s="23">
        <v>3000</v>
      </c>
      <c r="B231" s="38"/>
      <c r="C231" s="66" t="s">
        <v>54</v>
      </c>
      <c r="D231" s="30">
        <f>D232</f>
        <v>0</v>
      </c>
      <c r="E231" s="30">
        <f t="shared" ref="E231:G231" si="119">E232</f>
        <v>0</v>
      </c>
      <c r="F231" s="30">
        <f t="shared" si="119"/>
        <v>4669.2</v>
      </c>
      <c r="G231" s="30">
        <f t="shared" si="119"/>
        <v>4659.6000000000004</v>
      </c>
      <c r="H231" s="25">
        <f t="shared" si="103"/>
        <v>4669.2</v>
      </c>
      <c r="I231" s="25">
        <f t="shared" si="104"/>
        <v>4659.6000000000004</v>
      </c>
      <c r="J231" s="63"/>
      <c r="K231" s="13"/>
    </row>
    <row r="232" spans="1:11" ht="21" customHeight="1" x14ac:dyDescent="0.25">
      <c r="A232" s="23">
        <v>3110</v>
      </c>
      <c r="B232" s="38"/>
      <c r="C232" s="66" t="s">
        <v>48</v>
      </c>
      <c r="D232" s="30">
        <v>0</v>
      </c>
      <c r="E232" s="30">
        <v>0</v>
      </c>
      <c r="F232" s="30">
        <v>4669.2</v>
      </c>
      <c r="G232" s="30">
        <v>4659.6000000000004</v>
      </c>
      <c r="H232" s="25">
        <f t="shared" si="103"/>
        <v>4669.2</v>
      </c>
      <c r="I232" s="25">
        <f t="shared" si="104"/>
        <v>4659.6000000000004</v>
      </c>
      <c r="J232" s="63"/>
      <c r="K232" s="13"/>
    </row>
    <row r="233" spans="1:11" ht="83.25" customHeight="1" x14ac:dyDescent="0.25">
      <c r="A233" s="43">
        <v>4711184</v>
      </c>
      <c r="B233" s="42" t="s">
        <v>60</v>
      </c>
      <c r="C233" s="70" t="s">
        <v>116</v>
      </c>
      <c r="D233" s="49">
        <f>D234</f>
        <v>0</v>
      </c>
      <c r="E233" s="49">
        <f t="shared" ref="E233:G234" si="120">E234</f>
        <v>0</v>
      </c>
      <c r="F233" s="49">
        <f t="shared" ref="F233" si="121">F234</f>
        <v>10894.8</v>
      </c>
      <c r="G233" s="49">
        <f t="shared" ref="G233" si="122">G234</f>
        <v>10872.5</v>
      </c>
      <c r="H233" s="44">
        <f t="shared" si="103"/>
        <v>10894.8</v>
      </c>
      <c r="I233" s="44">
        <f t="shared" si="104"/>
        <v>10872.5</v>
      </c>
      <c r="J233" s="63"/>
      <c r="K233" s="13"/>
    </row>
    <row r="234" spans="1:11" ht="30" customHeight="1" x14ac:dyDescent="0.25">
      <c r="A234" s="23">
        <v>3000</v>
      </c>
      <c r="B234" s="38"/>
      <c r="C234" s="66" t="s">
        <v>54</v>
      </c>
      <c r="D234" s="30">
        <f>D235</f>
        <v>0</v>
      </c>
      <c r="E234" s="30">
        <f t="shared" si="120"/>
        <v>0</v>
      </c>
      <c r="F234" s="30">
        <f t="shared" si="120"/>
        <v>10894.8</v>
      </c>
      <c r="G234" s="30">
        <f t="shared" si="120"/>
        <v>10872.5</v>
      </c>
      <c r="H234" s="25">
        <f t="shared" si="103"/>
        <v>10894.8</v>
      </c>
      <c r="I234" s="25">
        <f t="shared" si="104"/>
        <v>10872.5</v>
      </c>
      <c r="J234" s="63"/>
      <c r="K234" s="13"/>
    </row>
    <row r="235" spans="1:11" ht="28.5" customHeight="1" x14ac:dyDescent="0.25">
      <c r="A235" s="23">
        <v>3110</v>
      </c>
      <c r="B235" s="38"/>
      <c r="C235" s="66" t="s">
        <v>48</v>
      </c>
      <c r="D235" s="30">
        <v>0</v>
      </c>
      <c r="E235" s="30">
        <v>0</v>
      </c>
      <c r="F235" s="30">
        <v>10894.8</v>
      </c>
      <c r="G235" s="30">
        <v>10872.5</v>
      </c>
      <c r="H235" s="25">
        <f t="shared" si="103"/>
        <v>10894.8</v>
      </c>
      <c r="I235" s="25">
        <f t="shared" si="104"/>
        <v>10872.5</v>
      </c>
      <c r="J235" s="63"/>
      <c r="K235" s="13"/>
    </row>
    <row r="236" spans="1:11" s="5" customFormat="1" ht="81" customHeight="1" x14ac:dyDescent="0.25">
      <c r="A236" s="28">
        <v>4711200</v>
      </c>
      <c r="B236" s="42" t="s">
        <v>60</v>
      </c>
      <c r="C236" s="65" t="s">
        <v>112</v>
      </c>
      <c r="D236" s="44">
        <f>D237</f>
        <v>2322.9</v>
      </c>
      <c r="E236" s="44">
        <f t="shared" ref="E236" si="123">E237</f>
        <v>2322.9</v>
      </c>
      <c r="F236" s="44">
        <f t="shared" ref="F236" si="124">F237</f>
        <v>0</v>
      </c>
      <c r="G236" s="44">
        <f t="shared" ref="G236" si="125">G237</f>
        <v>0</v>
      </c>
      <c r="H236" s="44">
        <f t="shared" si="103"/>
        <v>2322.9</v>
      </c>
      <c r="I236" s="44">
        <f t="shared" si="104"/>
        <v>2322.9</v>
      </c>
      <c r="J236" s="63"/>
      <c r="K236" s="13"/>
    </row>
    <row r="237" spans="1:11" ht="22.5" customHeight="1" x14ac:dyDescent="0.25">
      <c r="A237" s="23">
        <v>2000</v>
      </c>
      <c r="B237" s="23"/>
      <c r="C237" s="66" t="s">
        <v>18</v>
      </c>
      <c r="D237" s="25">
        <f>D238+D240</f>
        <v>2322.9</v>
      </c>
      <c r="E237" s="25">
        <f t="shared" ref="E237:G237" si="126">E238+E240+E241</f>
        <v>2322.9</v>
      </c>
      <c r="F237" s="25">
        <f t="shared" si="126"/>
        <v>0</v>
      </c>
      <c r="G237" s="25">
        <f t="shared" si="126"/>
        <v>0</v>
      </c>
      <c r="H237" s="25">
        <f t="shared" si="103"/>
        <v>2322.9</v>
      </c>
      <c r="I237" s="25">
        <f t="shared" si="104"/>
        <v>2322.9</v>
      </c>
      <c r="J237" s="63"/>
      <c r="K237" s="13"/>
    </row>
    <row r="238" spans="1:11" ht="22.5" customHeight="1" x14ac:dyDescent="0.25">
      <c r="A238" s="23">
        <v>2110</v>
      </c>
      <c r="B238" s="23"/>
      <c r="C238" s="66" t="s">
        <v>19</v>
      </c>
      <c r="D238" s="25">
        <f>D239</f>
        <v>1904</v>
      </c>
      <c r="E238" s="25">
        <f t="shared" ref="E238:G238" si="127">E239</f>
        <v>1904</v>
      </c>
      <c r="F238" s="25">
        <f t="shared" si="127"/>
        <v>0</v>
      </c>
      <c r="G238" s="25">
        <f t="shared" si="127"/>
        <v>0</v>
      </c>
      <c r="H238" s="25">
        <f t="shared" si="103"/>
        <v>1904</v>
      </c>
      <c r="I238" s="25">
        <f t="shared" si="104"/>
        <v>1904</v>
      </c>
      <c r="J238" s="63"/>
      <c r="K238" s="13"/>
    </row>
    <row r="239" spans="1:11" ht="22.5" customHeight="1" x14ac:dyDescent="0.25">
      <c r="A239" s="23">
        <v>2111</v>
      </c>
      <c r="B239" s="23"/>
      <c r="C239" s="66" t="s">
        <v>20</v>
      </c>
      <c r="D239" s="25">
        <v>1904</v>
      </c>
      <c r="E239" s="25">
        <v>1904</v>
      </c>
      <c r="F239" s="25"/>
      <c r="G239" s="25"/>
      <c r="H239" s="25">
        <f t="shared" si="103"/>
        <v>1904</v>
      </c>
      <c r="I239" s="25">
        <f t="shared" si="104"/>
        <v>1904</v>
      </c>
      <c r="J239" s="63"/>
      <c r="K239" s="13"/>
    </row>
    <row r="240" spans="1:11" ht="22.5" customHeight="1" x14ac:dyDescent="0.25">
      <c r="A240" s="23">
        <v>2120</v>
      </c>
      <c r="B240" s="45"/>
      <c r="C240" s="66" t="s">
        <v>21</v>
      </c>
      <c r="D240" s="30">
        <v>418.9</v>
      </c>
      <c r="E240" s="30">
        <v>418.9</v>
      </c>
      <c r="F240" s="30"/>
      <c r="G240" s="30"/>
      <c r="H240" s="25">
        <f t="shared" si="103"/>
        <v>418.9</v>
      </c>
      <c r="I240" s="25">
        <f t="shared" si="104"/>
        <v>418.9</v>
      </c>
      <c r="J240" s="63"/>
      <c r="K240" s="13"/>
    </row>
    <row r="241" spans="1:11" ht="116.25" customHeight="1" x14ac:dyDescent="0.25">
      <c r="A241" s="43">
        <v>4711231</v>
      </c>
      <c r="B241" s="42" t="s">
        <v>60</v>
      </c>
      <c r="C241" s="65" t="s">
        <v>113</v>
      </c>
      <c r="D241" s="44">
        <f>D242</f>
        <v>7860.4</v>
      </c>
      <c r="E241" s="44">
        <f t="shared" ref="E241:G242" si="128">E242</f>
        <v>0</v>
      </c>
      <c r="F241" s="44">
        <f t="shared" si="128"/>
        <v>0</v>
      </c>
      <c r="G241" s="44">
        <f t="shared" si="128"/>
        <v>0</v>
      </c>
      <c r="H241" s="44">
        <f t="shared" si="103"/>
        <v>7860.4</v>
      </c>
      <c r="I241" s="44">
        <f t="shared" si="104"/>
        <v>0</v>
      </c>
      <c r="J241" s="63"/>
      <c r="K241" s="13"/>
    </row>
    <row r="242" spans="1:11" ht="22.5" customHeight="1" x14ac:dyDescent="0.25">
      <c r="A242" s="23">
        <v>2000</v>
      </c>
      <c r="B242" s="23"/>
      <c r="C242" s="66" t="s">
        <v>18</v>
      </c>
      <c r="D242" s="25">
        <f>D243</f>
        <v>7860.4</v>
      </c>
      <c r="E242" s="25">
        <f t="shared" si="128"/>
        <v>0</v>
      </c>
      <c r="F242" s="25">
        <f t="shared" si="128"/>
        <v>0</v>
      </c>
      <c r="G242" s="25">
        <f t="shared" si="128"/>
        <v>0</v>
      </c>
      <c r="H242" s="25">
        <f t="shared" si="103"/>
        <v>7860.4</v>
      </c>
      <c r="I242" s="25">
        <f t="shared" si="104"/>
        <v>0</v>
      </c>
      <c r="J242" s="63"/>
      <c r="K242" s="13"/>
    </row>
    <row r="243" spans="1:11" ht="22.5" customHeight="1" x14ac:dyDescent="0.25">
      <c r="A243" s="23">
        <v>2200</v>
      </c>
      <c r="B243" s="38"/>
      <c r="C243" s="66" t="s">
        <v>45</v>
      </c>
      <c r="D243" s="25">
        <f>D244</f>
        <v>7860.4</v>
      </c>
      <c r="E243" s="25">
        <f t="shared" ref="E243:G243" si="129">E244</f>
        <v>0</v>
      </c>
      <c r="F243" s="25">
        <f t="shared" si="129"/>
        <v>0</v>
      </c>
      <c r="G243" s="25">
        <f t="shared" si="129"/>
        <v>0</v>
      </c>
      <c r="H243" s="25">
        <f t="shared" si="103"/>
        <v>7860.4</v>
      </c>
      <c r="I243" s="25">
        <f t="shared" si="104"/>
        <v>0</v>
      </c>
      <c r="J243" s="63"/>
      <c r="K243" s="13"/>
    </row>
    <row r="244" spans="1:11" ht="22.5" customHeight="1" x14ac:dyDescent="0.25">
      <c r="A244" s="23">
        <v>2240</v>
      </c>
      <c r="B244" s="38"/>
      <c r="C244" s="66" t="s">
        <v>26</v>
      </c>
      <c r="D244" s="25">
        <v>7860.4</v>
      </c>
      <c r="E244" s="25">
        <v>0</v>
      </c>
      <c r="F244" s="25"/>
      <c r="G244" s="25"/>
      <c r="H244" s="25">
        <f t="shared" si="103"/>
        <v>7860.4</v>
      </c>
      <c r="I244" s="25">
        <f t="shared" si="104"/>
        <v>0</v>
      </c>
      <c r="J244" s="63"/>
      <c r="K244" s="13"/>
    </row>
    <row r="245" spans="1:11" ht="108" customHeight="1" x14ac:dyDescent="0.25">
      <c r="A245" s="43">
        <v>4711232</v>
      </c>
      <c r="B245" s="42" t="s">
        <v>60</v>
      </c>
      <c r="C245" s="65" t="s">
        <v>114</v>
      </c>
      <c r="D245" s="44">
        <f>D246</f>
        <v>7860.4</v>
      </c>
      <c r="E245" s="44">
        <f t="shared" ref="E245:G247" si="130">E246</f>
        <v>0</v>
      </c>
      <c r="F245" s="44">
        <f t="shared" si="130"/>
        <v>0</v>
      </c>
      <c r="G245" s="44">
        <f t="shared" si="130"/>
        <v>0</v>
      </c>
      <c r="H245" s="44">
        <f t="shared" si="103"/>
        <v>7860.4</v>
      </c>
      <c r="I245" s="44">
        <f t="shared" si="104"/>
        <v>0</v>
      </c>
      <c r="J245" s="63"/>
      <c r="K245" s="13"/>
    </row>
    <row r="246" spans="1:11" ht="22.5" customHeight="1" x14ac:dyDescent="0.25">
      <c r="A246" s="23">
        <v>2000</v>
      </c>
      <c r="B246" s="23"/>
      <c r="C246" s="66" t="s">
        <v>18</v>
      </c>
      <c r="D246" s="25">
        <f>D247</f>
        <v>7860.4</v>
      </c>
      <c r="E246" s="25">
        <f t="shared" si="130"/>
        <v>0</v>
      </c>
      <c r="F246" s="25">
        <f t="shared" si="130"/>
        <v>0</v>
      </c>
      <c r="G246" s="25">
        <f t="shared" si="130"/>
        <v>0</v>
      </c>
      <c r="H246" s="25">
        <f t="shared" si="103"/>
        <v>7860.4</v>
      </c>
      <c r="I246" s="25">
        <f t="shared" si="104"/>
        <v>0</v>
      </c>
      <c r="J246" s="63"/>
      <c r="K246" s="13"/>
    </row>
    <row r="247" spans="1:11" ht="22.5" customHeight="1" x14ac:dyDescent="0.25">
      <c r="A247" s="23">
        <v>2200</v>
      </c>
      <c r="B247" s="38"/>
      <c r="C247" s="66" t="s">
        <v>45</v>
      </c>
      <c r="D247" s="25">
        <f>D248</f>
        <v>7860.4</v>
      </c>
      <c r="E247" s="25">
        <f t="shared" si="130"/>
        <v>0</v>
      </c>
      <c r="F247" s="25">
        <f t="shared" si="130"/>
        <v>0</v>
      </c>
      <c r="G247" s="25">
        <f t="shared" si="130"/>
        <v>0</v>
      </c>
      <c r="H247" s="25">
        <f t="shared" si="103"/>
        <v>7860.4</v>
      </c>
      <c r="I247" s="25">
        <f t="shared" si="104"/>
        <v>0</v>
      </c>
      <c r="J247" s="63"/>
      <c r="K247" s="13"/>
    </row>
    <row r="248" spans="1:11" ht="22.5" customHeight="1" x14ac:dyDescent="0.25">
      <c r="A248" s="23">
        <v>2240</v>
      </c>
      <c r="B248" s="38"/>
      <c r="C248" s="66" t="s">
        <v>26</v>
      </c>
      <c r="D248" s="25">
        <v>7860.4</v>
      </c>
      <c r="E248" s="25">
        <v>0</v>
      </c>
      <c r="F248" s="25"/>
      <c r="G248" s="25"/>
      <c r="H248" s="25">
        <f t="shared" si="103"/>
        <v>7860.4</v>
      </c>
      <c r="I248" s="25">
        <f t="shared" si="104"/>
        <v>0</v>
      </c>
      <c r="J248" s="63"/>
      <c r="K248" s="13"/>
    </row>
    <row r="249" spans="1:11" ht="66.75" customHeight="1" x14ac:dyDescent="0.25">
      <c r="A249" s="43">
        <v>4711275</v>
      </c>
      <c r="B249" s="42" t="s">
        <v>60</v>
      </c>
      <c r="C249" s="70" t="s">
        <v>117</v>
      </c>
      <c r="D249" s="49">
        <f>D250</f>
        <v>0</v>
      </c>
      <c r="E249" s="49">
        <f t="shared" ref="E249:G250" si="131">E250</f>
        <v>0</v>
      </c>
      <c r="F249" s="49">
        <f t="shared" ref="F249" si="132">F250</f>
        <v>252.2</v>
      </c>
      <c r="G249" s="49">
        <f t="shared" ref="G249" si="133">G250</f>
        <v>54.4</v>
      </c>
      <c r="H249" s="44">
        <f t="shared" si="103"/>
        <v>252.2</v>
      </c>
      <c r="I249" s="44">
        <f t="shared" si="104"/>
        <v>54.4</v>
      </c>
      <c r="J249" s="63"/>
      <c r="K249" s="13"/>
    </row>
    <row r="250" spans="1:11" ht="22.5" customHeight="1" x14ac:dyDescent="0.25">
      <c r="A250" s="23">
        <v>3000</v>
      </c>
      <c r="B250" s="38"/>
      <c r="C250" s="66" t="s">
        <v>54</v>
      </c>
      <c r="D250" s="30">
        <f>D251</f>
        <v>0</v>
      </c>
      <c r="E250" s="30">
        <f t="shared" si="131"/>
        <v>0</v>
      </c>
      <c r="F250" s="30">
        <f t="shared" si="131"/>
        <v>252.2</v>
      </c>
      <c r="G250" s="30">
        <f t="shared" si="131"/>
        <v>54.4</v>
      </c>
      <c r="H250" s="25">
        <f t="shared" si="103"/>
        <v>252.2</v>
      </c>
      <c r="I250" s="25">
        <f t="shared" si="104"/>
        <v>54.4</v>
      </c>
      <c r="J250" s="63"/>
      <c r="K250" s="13"/>
    </row>
    <row r="251" spans="1:11" ht="22.5" customHeight="1" x14ac:dyDescent="0.25">
      <c r="A251" s="23">
        <v>3110</v>
      </c>
      <c r="B251" s="38"/>
      <c r="C251" s="66" t="s">
        <v>48</v>
      </c>
      <c r="D251" s="30">
        <v>0</v>
      </c>
      <c r="E251" s="30">
        <v>0</v>
      </c>
      <c r="F251" s="30">
        <v>252.2</v>
      </c>
      <c r="G251" s="30">
        <v>54.4</v>
      </c>
      <c r="H251" s="25">
        <f t="shared" si="103"/>
        <v>252.2</v>
      </c>
      <c r="I251" s="25">
        <f t="shared" si="104"/>
        <v>54.4</v>
      </c>
      <c r="J251" s="63"/>
      <c r="K251" s="13"/>
    </row>
    <row r="252" spans="1:11" ht="81" customHeight="1" x14ac:dyDescent="0.25">
      <c r="A252" s="43">
        <v>4711276</v>
      </c>
      <c r="B252" s="42" t="s">
        <v>60</v>
      </c>
      <c r="C252" s="70" t="s">
        <v>118</v>
      </c>
      <c r="D252" s="49">
        <f>D253</f>
        <v>0</v>
      </c>
      <c r="E252" s="49">
        <f t="shared" ref="E252:E253" si="134">E253</f>
        <v>0</v>
      </c>
      <c r="F252" s="49">
        <f t="shared" ref="F252:F253" si="135">F253</f>
        <v>2270</v>
      </c>
      <c r="G252" s="49">
        <f t="shared" ref="G252:G253" si="136">G253</f>
        <v>489.4</v>
      </c>
      <c r="H252" s="44">
        <f t="shared" si="103"/>
        <v>2270</v>
      </c>
      <c r="I252" s="44">
        <f t="shared" si="104"/>
        <v>489.4</v>
      </c>
      <c r="J252" s="63"/>
      <c r="K252" s="13"/>
    </row>
    <row r="253" spans="1:11" ht="22.5" customHeight="1" x14ac:dyDescent="0.25">
      <c r="A253" s="23">
        <v>3000</v>
      </c>
      <c r="B253" s="38"/>
      <c r="C253" s="66" t="s">
        <v>54</v>
      </c>
      <c r="D253" s="30">
        <f>D254</f>
        <v>0</v>
      </c>
      <c r="E253" s="30">
        <f t="shared" si="134"/>
        <v>0</v>
      </c>
      <c r="F253" s="30">
        <f t="shared" si="135"/>
        <v>2270</v>
      </c>
      <c r="G253" s="30">
        <f t="shared" si="136"/>
        <v>489.4</v>
      </c>
      <c r="H253" s="25">
        <f t="shared" si="103"/>
        <v>2270</v>
      </c>
      <c r="I253" s="25">
        <f t="shared" si="104"/>
        <v>489.4</v>
      </c>
      <c r="J253" s="63"/>
      <c r="K253" s="13"/>
    </row>
    <row r="254" spans="1:11" ht="22.5" customHeight="1" x14ac:dyDescent="0.25">
      <c r="A254" s="23">
        <v>3110</v>
      </c>
      <c r="B254" s="38"/>
      <c r="C254" s="66" t="s">
        <v>48</v>
      </c>
      <c r="D254" s="30">
        <v>0</v>
      </c>
      <c r="E254" s="30">
        <v>0</v>
      </c>
      <c r="F254" s="30">
        <v>2270</v>
      </c>
      <c r="G254" s="30">
        <v>489.4</v>
      </c>
      <c r="H254" s="25">
        <f t="shared" si="103"/>
        <v>2270</v>
      </c>
      <c r="I254" s="25">
        <f t="shared" si="104"/>
        <v>489.4</v>
      </c>
      <c r="J254" s="63"/>
      <c r="K254" s="13"/>
    </row>
    <row r="255" spans="1:11" ht="76.5" customHeight="1" x14ac:dyDescent="0.25">
      <c r="A255" s="43">
        <v>4711279</v>
      </c>
      <c r="B255" s="42" t="s">
        <v>60</v>
      </c>
      <c r="C255" s="70" t="s">
        <v>119</v>
      </c>
      <c r="D255" s="49">
        <f>D256</f>
        <v>0</v>
      </c>
      <c r="E255" s="49">
        <f t="shared" ref="E255:G255" si="137">E256</f>
        <v>0</v>
      </c>
      <c r="F255" s="49">
        <f t="shared" si="137"/>
        <v>9914.6</v>
      </c>
      <c r="G255" s="49">
        <f t="shared" si="137"/>
        <v>9277.7000000000007</v>
      </c>
      <c r="H255" s="44">
        <f t="shared" si="103"/>
        <v>9914.6</v>
      </c>
      <c r="I255" s="44">
        <f t="shared" si="104"/>
        <v>9277.7000000000007</v>
      </c>
      <c r="J255" s="63"/>
      <c r="K255" s="13"/>
    </row>
    <row r="256" spans="1:11" ht="22.5" customHeight="1" x14ac:dyDescent="0.25">
      <c r="A256" s="23">
        <v>2000</v>
      </c>
      <c r="B256" s="23"/>
      <c r="C256" s="66" t="s">
        <v>18</v>
      </c>
      <c r="D256" s="25">
        <f>D257</f>
        <v>0</v>
      </c>
      <c r="E256" s="25">
        <f t="shared" ref="E256:G257" si="138">E257</f>
        <v>0</v>
      </c>
      <c r="F256" s="25">
        <f t="shared" si="138"/>
        <v>9914.6</v>
      </c>
      <c r="G256" s="25">
        <f t="shared" si="138"/>
        <v>9277.7000000000007</v>
      </c>
      <c r="H256" s="25">
        <f t="shared" si="103"/>
        <v>9914.6</v>
      </c>
      <c r="I256" s="25">
        <f t="shared" si="104"/>
        <v>9277.7000000000007</v>
      </c>
      <c r="J256" s="63"/>
      <c r="K256" s="13"/>
    </row>
    <row r="257" spans="1:11" ht="22.5" customHeight="1" x14ac:dyDescent="0.25">
      <c r="A257" s="23">
        <v>2200</v>
      </c>
      <c r="B257" s="45"/>
      <c r="C257" s="66" t="s">
        <v>45</v>
      </c>
      <c r="D257" s="30">
        <f>D258</f>
        <v>0</v>
      </c>
      <c r="E257" s="30">
        <f t="shared" si="138"/>
        <v>0</v>
      </c>
      <c r="F257" s="30">
        <f t="shared" si="138"/>
        <v>9914.6</v>
      </c>
      <c r="G257" s="30">
        <f t="shared" si="138"/>
        <v>9277.7000000000007</v>
      </c>
      <c r="H257" s="25">
        <f t="shared" si="103"/>
        <v>9914.6</v>
      </c>
      <c r="I257" s="25">
        <f t="shared" si="104"/>
        <v>9277.7000000000007</v>
      </c>
      <c r="J257" s="63"/>
      <c r="K257" s="13"/>
    </row>
    <row r="258" spans="1:11" ht="22.5" customHeight="1" x14ac:dyDescent="0.25">
      <c r="A258" s="23">
        <v>2230</v>
      </c>
      <c r="B258" s="45"/>
      <c r="C258" s="66" t="s">
        <v>25</v>
      </c>
      <c r="D258" s="30"/>
      <c r="E258" s="30">
        <v>0</v>
      </c>
      <c r="F258" s="30">
        <v>9914.6</v>
      </c>
      <c r="G258" s="30">
        <v>9277.7000000000007</v>
      </c>
      <c r="H258" s="25">
        <f t="shared" si="103"/>
        <v>9914.6</v>
      </c>
      <c r="I258" s="25">
        <f t="shared" si="104"/>
        <v>9277.7000000000007</v>
      </c>
      <c r="J258" s="63"/>
      <c r="K258" s="13"/>
    </row>
    <row r="259" spans="1:11" s="5" customFormat="1" ht="82.5" customHeight="1" x14ac:dyDescent="0.25">
      <c r="A259" s="31">
        <v>4711291</v>
      </c>
      <c r="B259" s="42" t="s">
        <v>60</v>
      </c>
      <c r="C259" s="65" t="s">
        <v>100</v>
      </c>
      <c r="D259" s="44">
        <f>D260+D263</f>
        <v>119.4</v>
      </c>
      <c r="E259" s="44">
        <f t="shared" ref="E259:G259" si="139">E260+E263</f>
        <v>0</v>
      </c>
      <c r="F259" s="44">
        <f t="shared" si="139"/>
        <v>3192.1</v>
      </c>
      <c r="G259" s="44">
        <f t="shared" si="139"/>
        <v>2855.6</v>
      </c>
      <c r="H259" s="44">
        <f t="shared" si="103"/>
        <v>3311.5</v>
      </c>
      <c r="I259" s="44">
        <f t="shared" si="104"/>
        <v>2855.6</v>
      </c>
      <c r="J259" s="63"/>
      <c r="K259" s="13"/>
    </row>
    <row r="260" spans="1:11" ht="24.75" customHeight="1" x14ac:dyDescent="0.25">
      <c r="A260" s="23">
        <v>2000</v>
      </c>
      <c r="B260" s="23"/>
      <c r="C260" s="66" t="s">
        <v>18</v>
      </c>
      <c r="D260" s="25">
        <f>D261</f>
        <v>119.4</v>
      </c>
      <c r="E260" s="25">
        <f t="shared" ref="E260:E261" si="140">E261</f>
        <v>0</v>
      </c>
      <c r="F260" s="25">
        <f t="shared" ref="F260:F261" si="141">F261</f>
        <v>0</v>
      </c>
      <c r="G260" s="25">
        <f t="shared" ref="G260:G261" si="142">G261</f>
        <v>0</v>
      </c>
      <c r="H260" s="25">
        <f t="shared" si="103"/>
        <v>119.4</v>
      </c>
      <c r="I260" s="25">
        <f t="shared" si="104"/>
        <v>0</v>
      </c>
      <c r="J260" s="63"/>
      <c r="K260" s="13"/>
    </row>
    <row r="261" spans="1:11" ht="24.75" customHeight="1" x14ac:dyDescent="0.25">
      <c r="A261" s="23">
        <v>2200</v>
      </c>
      <c r="B261" s="45"/>
      <c r="C261" s="66" t="s">
        <v>45</v>
      </c>
      <c r="D261" s="30">
        <f>D262</f>
        <v>119.4</v>
      </c>
      <c r="E261" s="30">
        <f t="shared" si="140"/>
        <v>0</v>
      </c>
      <c r="F261" s="30">
        <f t="shared" si="141"/>
        <v>0</v>
      </c>
      <c r="G261" s="30">
        <f t="shared" si="142"/>
        <v>0</v>
      </c>
      <c r="H261" s="25">
        <f t="shared" si="103"/>
        <v>119.4</v>
      </c>
      <c r="I261" s="25">
        <f t="shared" si="104"/>
        <v>0</v>
      </c>
      <c r="J261" s="63"/>
      <c r="K261" s="13"/>
    </row>
    <row r="262" spans="1:11" ht="24.75" customHeight="1" x14ac:dyDescent="0.25">
      <c r="A262" s="23">
        <v>2210</v>
      </c>
      <c r="B262" s="45"/>
      <c r="C262" s="66" t="s">
        <v>23</v>
      </c>
      <c r="D262" s="30">
        <v>119.4</v>
      </c>
      <c r="E262" s="30">
        <v>0</v>
      </c>
      <c r="F262" s="30"/>
      <c r="G262" s="30"/>
      <c r="H262" s="25">
        <f t="shared" si="103"/>
        <v>119.4</v>
      </c>
      <c r="I262" s="25">
        <f t="shared" si="104"/>
        <v>0</v>
      </c>
      <c r="J262" s="63"/>
      <c r="K262" s="13"/>
    </row>
    <row r="263" spans="1:11" ht="24.75" customHeight="1" x14ac:dyDescent="0.25">
      <c r="A263" s="23">
        <v>3000</v>
      </c>
      <c r="B263" s="45"/>
      <c r="C263" s="66" t="s">
        <v>54</v>
      </c>
      <c r="D263" s="30">
        <f>D264</f>
        <v>0</v>
      </c>
      <c r="E263" s="30">
        <f t="shared" ref="E263:G269" si="143">E264</f>
        <v>0</v>
      </c>
      <c r="F263" s="30">
        <f t="shared" si="143"/>
        <v>3192.1</v>
      </c>
      <c r="G263" s="30">
        <f t="shared" si="143"/>
        <v>2855.6</v>
      </c>
      <c r="H263" s="25">
        <f t="shared" si="103"/>
        <v>3192.1</v>
      </c>
      <c r="I263" s="25">
        <f t="shared" si="104"/>
        <v>2855.6</v>
      </c>
      <c r="J263" s="63"/>
      <c r="K263" s="13"/>
    </row>
    <row r="264" spans="1:11" ht="24.75" customHeight="1" x14ac:dyDescent="0.25">
      <c r="A264" s="23">
        <v>3110</v>
      </c>
      <c r="B264" s="45"/>
      <c r="C264" s="66" t="s">
        <v>48</v>
      </c>
      <c r="D264" s="30"/>
      <c r="E264" s="30"/>
      <c r="F264" s="30">
        <v>3192.1</v>
      </c>
      <c r="G264" s="30">
        <v>2855.6</v>
      </c>
      <c r="H264" s="25">
        <f t="shared" si="103"/>
        <v>3192.1</v>
      </c>
      <c r="I264" s="25">
        <f t="shared" si="104"/>
        <v>2855.6</v>
      </c>
      <c r="J264" s="63"/>
      <c r="K264" s="13"/>
    </row>
    <row r="265" spans="1:11" s="5" customFormat="1" ht="95.25" customHeight="1" x14ac:dyDescent="0.25">
      <c r="A265" s="31">
        <v>4711292</v>
      </c>
      <c r="B265" s="42" t="s">
        <v>60</v>
      </c>
      <c r="C265" s="65" t="s">
        <v>101</v>
      </c>
      <c r="D265" s="44">
        <f>D266+D269</f>
        <v>0</v>
      </c>
      <c r="E265" s="44">
        <f t="shared" ref="E265:G265" si="144">E266+E269</f>
        <v>0</v>
      </c>
      <c r="F265" s="44">
        <f t="shared" si="144"/>
        <v>8045.3</v>
      </c>
      <c r="G265" s="44">
        <f t="shared" si="144"/>
        <v>6663.1</v>
      </c>
      <c r="H265" s="44">
        <f t="shared" si="103"/>
        <v>8045.3</v>
      </c>
      <c r="I265" s="44">
        <f t="shared" si="104"/>
        <v>6663.1</v>
      </c>
      <c r="J265" s="63"/>
      <c r="K265" s="13"/>
    </row>
    <row r="266" spans="1:11" ht="22.5" customHeight="1" x14ac:dyDescent="0.25">
      <c r="A266" s="23">
        <v>2000</v>
      </c>
      <c r="B266" s="23"/>
      <c r="C266" s="66" t="s">
        <v>18</v>
      </c>
      <c r="D266" s="25">
        <f>D267</f>
        <v>0</v>
      </c>
      <c r="E266" s="25">
        <f t="shared" ref="E266:E267" si="145">E267</f>
        <v>0</v>
      </c>
      <c r="F266" s="25">
        <f t="shared" ref="F266:F267" si="146">F267</f>
        <v>597.20000000000005</v>
      </c>
      <c r="G266" s="25">
        <f t="shared" ref="G266:G267" si="147">G267</f>
        <v>0</v>
      </c>
      <c r="H266" s="25">
        <f t="shared" si="103"/>
        <v>597.20000000000005</v>
      </c>
      <c r="I266" s="25">
        <f t="shared" si="104"/>
        <v>0</v>
      </c>
      <c r="J266" s="63"/>
      <c r="K266" s="13"/>
    </row>
    <row r="267" spans="1:11" ht="21" customHeight="1" x14ac:dyDescent="0.25">
      <c r="A267" s="23">
        <v>2200</v>
      </c>
      <c r="B267" s="45"/>
      <c r="C267" s="66" t="s">
        <v>45</v>
      </c>
      <c r="D267" s="30">
        <f>D268</f>
        <v>0</v>
      </c>
      <c r="E267" s="30">
        <f t="shared" si="145"/>
        <v>0</v>
      </c>
      <c r="F267" s="30">
        <f t="shared" si="146"/>
        <v>597.20000000000005</v>
      </c>
      <c r="G267" s="30">
        <f t="shared" si="147"/>
        <v>0</v>
      </c>
      <c r="H267" s="25">
        <f t="shared" si="103"/>
        <v>597.20000000000005</v>
      </c>
      <c r="I267" s="25">
        <f t="shared" si="104"/>
        <v>0</v>
      </c>
      <c r="J267" s="63"/>
      <c r="K267" s="13"/>
    </row>
    <row r="268" spans="1:11" ht="21" customHeight="1" x14ac:dyDescent="0.25">
      <c r="A268" s="23">
        <v>2210</v>
      </c>
      <c r="B268" s="45"/>
      <c r="C268" s="66" t="s">
        <v>23</v>
      </c>
      <c r="D268" s="30">
        <v>0</v>
      </c>
      <c r="E268" s="30">
        <v>0</v>
      </c>
      <c r="F268" s="30">
        <v>597.20000000000005</v>
      </c>
      <c r="G268" s="30"/>
      <c r="H268" s="25">
        <f t="shared" si="103"/>
        <v>597.20000000000005</v>
      </c>
      <c r="I268" s="25">
        <f t="shared" si="104"/>
        <v>0</v>
      </c>
      <c r="J268" s="63"/>
      <c r="K268" s="13"/>
    </row>
    <row r="269" spans="1:11" ht="21" customHeight="1" x14ac:dyDescent="0.25">
      <c r="A269" s="23">
        <v>3000</v>
      </c>
      <c r="B269" s="38"/>
      <c r="C269" s="66" t="s">
        <v>54</v>
      </c>
      <c r="D269" s="30">
        <f>D270</f>
        <v>0</v>
      </c>
      <c r="E269" s="30">
        <f t="shared" si="143"/>
        <v>0</v>
      </c>
      <c r="F269" s="30">
        <f t="shared" si="143"/>
        <v>7448.1</v>
      </c>
      <c r="G269" s="30">
        <f t="shared" si="143"/>
        <v>6663.1</v>
      </c>
      <c r="H269" s="25">
        <f t="shared" si="103"/>
        <v>7448.1</v>
      </c>
      <c r="I269" s="25">
        <f t="shared" si="104"/>
        <v>6663.1</v>
      </c>
      <c r="J269" s="63"/>
      <c r="K269" s="13"/>
    </row>
    <row r="270" spans="1:11" ht="21" customHeight="1" x14ac:dyDescent="0.25">
      <c r="A270" s="23">
        <v>3110</v>
      </c>
      <c r="B270" s="38"/>
      <c r="C270" s="66" t="s">
        <v>48</v>
      </c>
      <c r="D270" s="30">
        <v>0</v>
      </c>
      <c r="E270" s="30">
        <v>0</v>
      </c>
      <c r="F270" s="30">
        <v>7448.1</v>
      </c>
      <c r="G270" s="30">
        <v>6663.1</v>
      </c>
      <c r="H270" s="25">
        <f t="shared" ref="H270:H333" si="148">D270+F270</f>
        <v>7448.1</v>
      </c>
      <c r="I270" s="25">
        <f t="shared" ref="I270:I333" si="149">E270+G270</f>
        <v>6663.1</v>
      </c>
      <c r="J270" s="63"/>
      <c r="K270" s="13"/>
    </row>
    <row r="271" spans="1:11" ht="35.25" customHeight="1" x14ac:dyDescent="0.25">
      <c r="A271" s="43">
        <v>4711300</v>
      </c>
      <c r="B271" s="42" t="s">
        <v>60</v>
      </c>
      <c r="C271" s="71" t="s">
        <v>105</v>
      </c>
      <c r="D271" s="49">
        <f>D272</f>
        <v>0</v>
      </c>
      <c r="E271" s="49">
        <f t="shared" ref="E271:G275" si="150">E272</f>
        <v>0</v>
      </c>
      <c r="F271" s="49">
        <f t="shared" si="150"/>
        <v>558510.80000000005</v>
      </c>
      <c r="G271" s="49">
        <f t="shared" si="150"/>
        <v>522329.1</v>
      </c>
      <c r="H271" s="44">
        <f t="shared" si="148"/>
        <v>558510.80000000005</v>
      </c>
      <c r="I271" s="44">
        <f t="shared" si="149"/>
        <v>522329.1</v>
      </c>
      <c r="J271" s="63"/>
      <c r="K271" s="13"/>
    </row>
    <row r="272" spans="1:11" ht="26.25" customHeight="1" x14ac:dyDescent="0.25">
      <c r="A272" s="23">
        <v>3000</v>
      </c>
      <c r="B272" s="45"/>
      <c r="C272" s="66" t="s">
        <v>54</v>
      </c>
      <c r="D272" s="30">
        <f>D273</f>
        <v>0</v>
      </c>
      <c r="E272" s="30">
        <f t="shared" si="150"/>
        <v>0</v>
      </c>
      <c r="F272" s="30">
        <f t="shared" si="150"/>
        <v>558510.80000000005</v>
      </c>
      <c r="G272" s="30">
        <f t="shared" si="150"/>
        <v>522329.1</v>
      </c>
      <c r="H272" s="25">
        <f t="shared" si="148"/>
        <v>558510.80000000005</v>
      </c>
      <c r="I272" s="25">
        <f t="shared" si="149"/>
        <v>522329.1</v>
      </c>
      <c r="J272" s="63"/>
      <c r="K272" s="13"/>
    </row>
    <row r="273" spans="1:11" ht="26.25" customHeight="1" x14ac:dyDescent="0.25">
      <c r="A273" s="23">
        <v>3122</v>
      </c>
      <c r="B273" s="45"/>
      <c r="C273" s="66" t="s">
        <v>120</v>
      </c>
      <c r="D273" s="30">
        <v>0</v>
      </c>
      <c r="E273" s="30">
        <v>0</v>
      </c>
      <c r="F273" s="30">
        <v>558510.80000000005</v>
      </c>
      <c r="G273" s="30">
        <v>522329.1</v>
      </c>
      <c r="H273" s="25">
        <f t="shared" si="148"/>
        <v>558510.80000000005</v>
      </c>
      <c r="I273" s="25">
        <f t="shared" si="149"/>
        <v>522329.1</v>
      </c>
      <c r="J273" s="63"/>
      <c r="K273" s="13"/>
    </row>
    <row r="274" spans="1:11" ht="50.25" customHeight="1" x14ac:dyDescent="0.25">
      <c r="A274" s="43">
        <v>4711310</v>
      </c>
      <c r="B274" s="42" t="s">
        <v>60</v>
      </c>
      <c r="C274" s="71" t="s">
        <v>121</v>
      </c>
      <c r="D274" s="49">
        <f>D275</f>
        <v>0</v>
      </c>
      <c r="E274" s="49">
        <f t="shared" si="150"/>
        <v>0</v>
      </c>
      <c r="F274" s="49">
        <f t="shared" si="150"/>
        <v>15153.9</v>
      </c>
      <c r="G274" s="49">
        <f t="shared" si="150"/>
        <v>13176.8</v>
      </c>
      <c r="H274" s="44">
        <f t="shared" si="148"/>
        <v>15153.9</v>
      </c>
      <c r="I274" s="44">
        <f t="shared" si="149"/>
        <v>13176.8</v>
      </c>
      <c r="J274" s="63"/>
      <c r="K274" s="13"/>
    </row>
    <row r="275" spans="1:11" ht="28.5" customHeight="1" x14ac:dyDescent="0.25">
      <c r="A275" s="23">
        <v>3000</v>
      </c>
      <c r="B275" s="45"/>
      <c r="C275" s="66" t="s">
        <v>54</v>
      </c>
      <c r="D275" s="30">
        <f>D276</f>
        <v>0</v>
      </c>
      <c r="E275" s="30">
        <f t="shared" si="150"/>
        <v>0</v>
      </c>
      <c r="F275" s="30">
        <f t="shared" si="150"/>
        <v>15153.9</v>
      </c>
      <c r="G275" s="30">
        <f t="shared" si="150"/>
        <v>13176.8</v>
      </c>
      <c r="H275" s="25">
        <f t="shared" si="148"/>
        <v>15153.9</v>
      </c>
      <c r="I275" s="25">
        <f t="shared" si="149"/>
        <v>13176.8</v>
      </c>
      <c r="J275" s="63"/>
      <c r="K275" s="13"/>
    </row>
    <row r="276" spans="1:11" ht="21" customHeight="1" x14ac:dyDescent="0.25">
      <c r="A276" s="23">
        <v>3132</v>
      </c>
      <c r="B276" s="45"/>
      <c r="C276" s="66" t="s">
        <v>55</v>
      </c>
      <c r="D276" s="30">
        <v>0</v>
      </c>
      <c r="E276" s="30">
        <v>0</v>
      </c>
      <c r="F276" s="30">
        <v>15153.9</v>
      </c>
      <c r="G276" s="30">
        <v>13176.8</v>
      </c>
      <c r="H276" s="25">
        <f t="shared" si="148"/>
        <v>15153.9</v>
      </c>
      <c r="I276" s="25">
        <f t="shared" si="149"/>
        <v>13176.8</v>
      </c>
      <c r="J276" s="63"/>
      <c r="K276" s="13"/>
    </row>
    <row r="277" spans="1:11" s="5" customFormat="1" ht="58.5" customHeight="1" x14ac:dyDescent="0.25">
      <c r="A277" s="28">
        <v>4711403</v>
      </c>
      <c r="B277" s="42" t="s">
        <v>60</v>
      </c>
      <c r="C277" s="65" t="s">
        <v>102</v>
      </c>
      <c r="D277" s="44">
        <f>D278</f>
        <v>0</v>
      </c>
      <c r="E277" s="44">
        <f t="shared" ref="E277:G279" si="151">E278</f>
        <v>0</v>
      </c>
      <c r="F277" s="44">
        <f t="shared" si="151"/>
        <v>31274.1</v>
      </c>
      <c r="G277" s="44">
        <f t="shared" si="151"/>
        <v>31274.1</v>
      </c>
      <c r="H277" s="44">
        <f t="shared" si="148"/>
        <v>31274.1</v>
      </c>
      <c r="I277" s="44">
        <f t="shared" si="149"/>
        <v>31274.1</v>
      </c>
      <c r="J277" s="63"/>
      <c r="K277" s="13"/>
    </row>
    <row r="278" spans="1:11" ht="24" customHeight="1" x14ac:dyDescent="0.25">
      <c r="A278" s="23">
        <v>2000</v>
      </c>
      <c r="B278" s="37"/>
      <c r="C278" s="66" t="s">
        <v>18</v>
      </c>
      <c r="D278" s="25">
        <f>D279</f>
        <v>0</v>
      </c>
      <c r="E278" s="25">
        <f t="shared" si="151"/>
        <v>0</v>
      </c>
      <c r="F278" s="25">
        <f t="shared" si="151"/>
        <v>31274.1</v>
      </c>
      <c r="G278" s="25">
        <f t="shared" si="151"/>
        <v>31274.1</v>
      </c>
      <c r="H278" s="25">
        <f t="shared" si="148"/>
        <v>31274.1</v>
      </c>
      <c r="I278" s="25">
        <f t="shared" si="149"/>
        <v>31274.1</v>
      </c>
      <c r="J278" s="63"/>
      <c r="K278" s="13"/>
    </row>
    <row r="279" spans="1:11" ht="24" customHeight="1" x14ac:dyDescent="0.25">
      <c r="A279" s="23">
        <v>2200</v>
      </c>
      <c r="B279" s="38"/>
      <c r="C279" s="66" t="s">
        <v>45</v>
      </c>
      <c r="D279" s="30">
        <f>D280</f>
        <v>0</v>
      </c>
      <c r="E279" s="30">
        <f t="shared" si="151"/>
        <v>0</v>
      </c>
      <c r="F279" s="30">
        <f t="shared" si="151"/>
        <v>31274.1</v>
      </c>
      <c r="G279" s="30">
        <f t="shared" si="151"/>
        <v>31274.1</v>
      </c>
      <c r="H279" s="25">
        <f t="shared" si="148"/>
        <v>31274.1</v>
      </c>
      <c r="I279" s="25">
        <f t="shared" si="149"/>
        <v>31274.1</v>
      </c>
      <c r="J279" s="63"/>
      <c r="K279" s="13"/>
    </row>
    <row r="280" spans="1:11" ht="24" customHeight="1" x14ac:dyDescent="0.25">
      <c r="A280" s="23">
        <v>2230</v>
      </c>
      <c r="B280" s="38"/>
      <c r="C280" s="66" t="s">
        <v>25</v>
      </c>
      <c r="D280" s="30"/>
      <c r="E280" s="30"/>
      <c r="F280" s="30">
        <v>31274.1</v>
      </c>
      <c r="G280" s="30">
        <v>31274.1</v>
      </c>
      <c r="H280" s="25">
        <f t="shared" si="148"/>
        <v>31274.1</v>
      </c>
      <c r="I280" s="25">
        <f t="shared" si="149"/>
        <v>31274.1</v>
      </c>
      <c r="J280" s="63"/>
      <c r="K280" s="13"/>
    </row>
    <row r="281" spans="1:11" ht="98.25" customHeight="1" x14ac:dyDescent="0.25">
      <c r="A281" s="43">
        <v>471501</v>
      </c>
      <c r="B281" s="42" t="s">
        <v>60</v>
      </c>
      <c r="C281" s="65" t="s">
        <v>122</v>
      </c>
      <c r="D281" s="44">
        <f>D282</f>
        <v>0</v>
      </c>
      <c r="E281" s="44">
        <f t="shared" ref="E281:G281" si="152">E282</f>
        <v>0</v>
      </c>
      <c r="F281" s="44">
        <f t="shared" si="152"/>
        <v>1655.6999999999998</v>
      </c>
      <c r="G281" s="44">
        <f t="shared" si="152"/>
        <v>1157</v>
      </c>
      <c r="H281" s="44">
        <f t="shared" si="148"/>
        <v>1655.6999999999998</v>
      </c>
      <c r="I281" s="44">
        <f t="shared" si="149"/>
        <v>1157</v>
      </c>
      <c r="J281" s="63"/>
      <c r="K281" s="13"/>
    </row>
    <row r="282" spans="1:11" ht="24" customHeight="1" x14ac:dyDescent="0.25">
      <c r="A282" s="23">
        <v>2000</v>
      </c>
      <c r="B282" s="23"/>
      <c r="C282" s="66" t="s">
        <v>18</v>
      </c>
      <c r="D282" s="25">
        <f>D283+D285</f>
        <v>0</v>
      </c>
      <c r="E282" s="25">
        <f t="shared" ref="E282:G282" si="153">E283+E285</f>
        <v>0</v>
      </c>
      <c r="F282" s="25">
        <f t="shared" si="153"/>
        <v>1655.6999999999998</v>
      </c>
      <c r="G282" s="25">
        <f t="shared" si="153"/>
        <v>1157</v>
      </c>
      <c r="H282" s="25">
        <f t="shared" si="148"/>
        <v>1655.6999999999998</v>
      </c>
      <c r="I282" s="25">
        <f t="shared" si="149"/>
        <v>1157</v>
      </c>
      <c r="J282" s="63"/>
      <c r="K282" s="13"/>
    </row>
    <row r="283" spans="1:11" ht="24" customHeight="1" x14ac:dyDescent="0.25">
      <c r="A283" s="23">
        <v>2110</v>
      </c>
      <c r="B283" s="23"/>
      <c r="C283" s="66" t="s">
        <v>19</v>
      </c>
      <c r="D283" s="25">
        <f>D284</f>
        <v>0</v>
      </c>
      <c r="E283" s="25">
        <f t="shared" ref="E283:G283" si="154">E284</f>
        <v>0</v>
      </c>
      <c r="F283" s="25">
        <f t="shared" si="154"/>
        <v>1357.1</v>
      </c>
      <c r="G283" s="25">
        <f t="shared" si="154"/>
        <v>948.4</v>
      </c>
      <c r="H283" s="25">
        <f t="shared" si="148"/>
        <v>1357.1</v>
      </c>
      <c r="I283" s="25">
        <f t="shared" si="149"/>
        <v>948.4</v>
      </c>
      <c r="J283" s="63"/>
      <c r="K283" s="13"/>
    </row>
    <row r="284" spans="1:11" ht="24" customHeight="1" x14ac:dyDescent="0.25">
      <c r="A284" s="23">
        <v>2111</v>
      </c>
      <c r="B284" s="23"/>
      <c r="C284" s="66" t="s">
        <v>20</v>
      </c>
      <c r="D284" s="25"/>
      <c r="E284" s="25"/>
      <c r="F284" s="25">
        <v>1357.1</v>
      </c>
      <c r="G284" s="25">
        <v>948.4</v>
      </c>
      <c r="H284" s="25">
        <f t="shared" si="148"/>
        <v>1357.1</v>
      </c>
      <c r="I284" s="25">
        <f t="shared" si="149"/>
        <v>948.4</v>
      </c>
      <c r="J284" s="63"/>
      <c r="K284" s="13"/>
    </row>
    <row r="285" spans="1:11" ht="24" customHeight="1" x14ac:dyDescent="0.25">
      <c r="A285" s="23">
        <v>2120</v>
      </c>
      <c r="B285" s="45"/>
      <c r="C285" s="66" t="s">
        <v>21</v>
      </c>
      <c r="D285" s="30"/>
      <c r="E285" s="30"/>
      <c r="F285" s="30">
        <v>298.60000000000002</v>
      </c>
      <c r="G285" s="30">
        <v>208.6</v>
      </c>
      <c r="H285" s="25">
        <f t="shared" si="148"/>
        <v>298.60000000000002</v>
      </c>
      <c r="I285" s="25">
        <f t="shared" si="149"/>
        <v>208.6</v>
      </c>
      <c r="J285" s="63"/>
      <c r="K285" s="13"/>
    </row>
    <row r="286" spans="1:11" ht="66" customHeight="1" x14ac:dyDescent="0.25">
      <c r="A286" s="43">
        <v>4711600</v>
      </c>
      <c r="B286" s="42" t="s">
        <v>60</v>
      </c>
      <c r="C286" s="65" t="s">
        <v>123</v>
      </c>
      <c r="D286" s="44">
        <f>D287</f>
        <v>77296.2</v>
      </c>
      <c r="E286" s="44">
        <f t="shared" ref="E286:G286" si="155">E287</f>
        <v>75019.7</v>
      </c>
      <c r="F286" s="44">
        <f t="shared" si="155"/>
        <v>0</v>
      </c>
      <c r="G286" s="44">
        <f t="shared" si="155"/>
        <v>0</v>
      </c>
      <c r="H286" s="44">
        <f t="shared" si="148"/>
        <v>77296.2</v>
      </c>
      <c r="I286" s="44">
        <f t="shared" si="149"/>
        <v>75019.7</v>
      </c>
      <c r="J286" s="63"/>
      <c r="K286" s="13"/>
    </row>
    <row r="287" spans="1:11" ht="24" customHeight="1" x14ac:dyDescent="0.25">
      <c r="A287" s="23">
        <v>2000</v>
      </c>
      <c r="B287" s="23"/>
      <c r="C287" s="66" t="s">
        <v>18</v>
      </c>
      <c r="D287" s="25">
        <f>D288+D290</f>
        <v>77296.2</v>
      </c>
      <c r="E287" s="25">
        <f t="shared" ref="E287:G287" si="156">E288+E290</f>
        <v>75019.7</v>
      </c>
      <c r="F287" s="25">
        <f t="shared" si="156"/>
        <v>0</v>
      </c>
      <c r="G287" s="25">
        <f t="shared" si="156"/>
        <v>0</v>
      </c>
      <c r="H287" s="25">
        <f t="shared" si="148"/>
        <v>77296.2</v>
      </c>
      <c r="I287" s="25">
        <f t="shared" si="149"/>
        <v>75019.7</v>
      </c>
      <c r="J287" s="63"/>
      <c r="K287" s="13"/>
    </row>
    <row r="288" spans="1:11" ht="24" customHeight="1" x14ac:dyDescent="0.25">
      <c r="A288" s="23">
        <v>2110</v>
      </c>
      <c r="B288" s="23"/>
      <c r="C288" s="66" t="s">
        <v>19</v>
      </c>
      <c r="D288" s="25">
        <f>D289</f>
        <v>63357.599999999999</v>
      </c>
      <c r="E288" s="25">
        <f t="shared" ref="E288:G288" si="157">E289</f>
        <v>61476</v>
      </c>
      <c r="F288" s="25">
        <f t="shared" si="157"/>
        <v>0</v>
      </c>
      <c r="G288" s="25">
        <f t="shared" si="157"/>
        <v>0</v>
      </c>
      <c r="H288" s="25">
        <f t="shared" si="148"/>
        <v>63357.599999999999</v>
      </c>
      <c r="I288" s="25">
        <f t="shared" si="149"/>
        <v>61476</v>
      </c>
      <c r="J288" s="63"/>
      <c r="K288" s="13"/>
    </row>
    <row r="289" spans="1:15" ht="24" customHeight="1" x14ac:dyDescent="0.25">
      <c r="A289" s="23">
        <v>2111</v>
      </c>
      <c r="B289" s="23"/>
      <c r="C289" s="66" t="s">
        <v>20</v>
      </c>
      <c r="D289" s="25">
        <v>63357.599999999999</v>
      </c>
      <c r="E289" s="25">
        <v>61476</v>
      </c>
      <c r="F289" s="25"/>
      <c r="G289" s="25"/>
      <c r="H289" s="25">
        <f t="shared" si="148"/>
        <v>63357.599999999999</v>
      </c>
      <c r="I289" s="25">
        <f t="shared" si="149"/>
        <v>61476</v>
      </c>
      <c r="J289" s="63"/>
      <c r="K289" s="13"/>
    </row>
    <row r="290" spans="1:15" ht="24" customHeight="1" x14ac:dyDescent="0.25">
      <c r="A290" s="23">
        <v>2120</v>
      </c>
      <c r="B290" s="45"/>
      <c r="C290" s="66" t="s">
        <v>21</v>
      </c>
      <c r="D290" s="30">
        <v>13938.6</v>
      </c>
      <c r="E290" s="30">
        <v>13543.7</v>
      </c>
      <c r="F290" s="30"/>
      <c r="G290" s="30"/>
      <c r="H290" s="25">
        <f t="shared" si="148"/>
        <v>13938.6</v>
      </c>
      <c r="I290" s="25">
        <f t="shared" si="149"/>
        <v>13543.7</v>
      </c>
      <c r="J290" s="63"/>
      <c r="K290" s="13"/>
    </row>
    <row r="291" spans="1:15" ht="46.5" customHeight="1" x14ac:dyDescent="0.25">
      <c r="A291" s="43">
        <v>4711702</v>
      </c>
      <c r="B291" s="42" t="s">
        <v>60</v>
      </c>
      <c r="C291" s="65" t="s">
        <v>124</v>
      </c>
      <c r="D291" s="44">
        <f>D292</f>
        <v>28042.6</v>
      </c>
      <c r="E291" s="44">
        <f t="shared" ref="E291:G293" si="158">E292</f>
        <v>21609.9</v>
      </c>
      <c r="F291" s="44">
        <f t="shared" si="158"/>
        <v>0</v>
      </c>
      <c r="G291" s="44">
        <f t="shared" si="158"/>
        <v>0</v>
      </c>
      <c r="H291" s="44">
        <f t="shared" si="148"/>
        <v>28042.6</v>
      </c>
      <c r="I291" s="44">
        <f t="shared" si="149"/>
        <v>21609.9</v>
      </c>
      <c r="J291" s="63"/>
      <c r="K291" s="13"/>
    </row>
    <row r="292" spans="1:15" ht="24" customHeight="1" x14ac:dyDescent="0.25">
      <c r="A292" s="23">
        <v>2000</v>
      </c>
      <c r="B292" s="37"/>
      <c r="C292" s="66" t="s">
        <v>18</v>
      </c>
      <c r="D292" s="25">
        <f>D293</f>
        <v>28042.6</v>
      </c>
      <c r="E292" s="25">
        <f t="shared" si="158"/>
        <v>21609.9</v>
      </c>
      <c r="F292" s="25">
        <f t="shared" si="158"/>
        <v>0</v>
      </c>
      <c r="G292" s="25">
        <f t="shared" si="158"/>
        <v>0</v>
      </c>
      <c r="H292" s="25">
        <f t="shared" si="148"/>
        <v>28042.6</v>
      </c>
      <c r="I292" s="25">
        <f t="shared" si="149"/>
        <v>21609.9</v>
      </c>
      <c r="J292" s="63"/>
      <c r="K292" s="13"/>
    </row>
    <row r="293" spans="1:15" ht="24" customHeight="1" x14ac:dyDescent="0.25">
      <c r="A293" s="23">
        <v>2200</v>
      </c>
      <c r="B293" s="38"/>
      <c r="C293" s="66" t="s">
        <v>45</v>
      </c>
      <c r="D293" s="30">
        <f>D294</f>
        <v>28042.6</v>
      </c>
      <c r="E293" s="30">
        <f t="shared" si="158"/>
        <v>21609.9</v>
      </c>
      <c r="F293" s="30">
        <f t="shared" si="158"/>
        <v>0</v>
      </c>
      <c r="G293" s="30">
        <f t="shared" si="158"/>
        <v>0</v>
      </c>
      <c r="H293" s="25">
        <f t="shared" si="148"/>
        <v>28042.6</v>
      </c>
      <c r="I293" s="25">
        <f t="shared" si="149"/>
        <v>21609.9</v>
      </c>
      <c r="J293" s="63"/>
      <c r="K293" s="13"/>
    </row>
    <row r="294" spans="1:15" ht="24" customHeight="1" x14ac:dyDescent="0.25">
      <c r="A294" s="23">
        <v>2230</v>
      </c>
      <c r="B294" s="38"/>
      <c r="C294" s="66" t="s">
        <v>25</v>
      </c>
      <c r="D294" s="30">
        <v>28042.6</v>
      </c>
      <c r="E294" s="30">
        <v>21609.9</v>
      </c>
      <c r="F294" s="30"/>
      <c r="G294" s="30"/>
      <c r="H294" s="25">
        <f t="shared" si="148"/>
        <v>28042.6</v>
      </c>
      <c r="I294" s="25">
        <f t="shared" si="149"/>
        <v>21609.9</v>
      </c>
      <c r="J294" s="63"/>
      <c r="K294" s="13"/>
    </row>
    <row r="295" spans="1:15" ht="47.25" customHeight="1" x14ac:dyDescent="0.25">
      <c r="A295" s="43">
        <v>4713031</v>
      </c>
      <c r="B295" s="50">
        <v>1030</v>
      </c>
      <c r="C295" s="71" t="s">
        <v>125</v>
      </c>
      <c r="D295" s="49">
        <f>D296</f>
        <v>0</v>
      </c>
      <c r="E295" s="49">
        <f t="shared" ref="E295:G296" si="159">E296</f>
        <v>0</v>
      </c>
      <c r="F295" s="49">
        <f t="shared" si="159"/>
        <v>140.80000000000001</v>
      </c>
      <c r="G295" s="49">
        <f t="shared" si="159"/>
        <v>0</v>
      </c>
      <c r="H295" s="44">
        <f t="shared" si="148"/>
        <v>140.80000000000001</v>
      </c>
      <c r="I295" s="44">
        <f t="shared" si="149"/>
        <v>0</v>
      </c>
      <c r="J295" s="63"/>
      <c r="K295" s="13"/>
    </row>
    <row r="296" spans="1:15" ht="24" customHeight="1" x14ac:dyDescent="0.25">
      <c r="A296" s="23">
        <v>3000</v>
      </c>
      <c r="B296" s="45"/>
      <c r="C296" s="66" t="s">
        <v>54</v>
      </c>
      <c r="D296" s="30">
        <f>D297</f>
        <v>0</v>
      </c>
      <c r="E296" s="30">
        <f t="shared" si="159"/>
        <v>0</v>
      </c>
      <c r="F296" s="30">
        <f t="shared" si="159"/>
        <v>140.80000000000001</v>
      </c>
      <c r="G296" s="30">
        <f t="shared" si="159"/>
        <v>0</v>
      </c>
      <c r="H296" s="25">
        <f t="shared" si="148"/>
        <v>140.80000000000001</v>
      </c>
      <c r="I296" s="25">
        <f t="shared" si="149"/>
        <v>0</v>
      </c>
      <c r="J296" s="63"/>
      <c r="K296" s="13"/>
    </row>
    <row r="297" spans="1:15" ht="24" customHeight="1" x14ac:dyDescent="0.25">
      <c r="A297" s="23">
        <v>3240</v>
      </c>
      <c r="B297" s="45"/>
      <c r="C297" s="66" t="s">
        <v>44</v>
      </c>
      <c r="D297" s="30">
        <v>0</v>
      </c>
      <c r="E297" s="30">
        <v>0</v>
      </c>
      <c r="F297" s="30">
        <v>140.80000000000001</v>
      </c>
      <c r="G297" s="30"/>
      <c r="H297" s="25">
        <f t="shared" si="148"/>
        <v>140.80000000000001</v>
      </c>
      <c r="I297" s="25">
        <f t="shared" si="149"/>
        <v>0</v>
      </c>
      <c r="J297" s="63"/>
      <c r="K297" s="13"/>
    </row>
    <row r="298" spans="1:15" s="9" customFormat="1" ht="39" customHeight="1" x14ac:dyDescent="0.25">
      <c r="A298" s="28">
        <v>4713105</v>
      </c>
      <c r="B298" s="42" t="s">
        <v>90</v>
      </c>
      <c r="C298" s="65" t="s">
        <v>91</v>
      </c>
      <c r="D298" s="44">
        <f t="shared" ref="D298:G298" si="160">D299+D314</f>
        <v>25945</v>
      </c>
      <c r="E298" s="44">
        <f t="shared" si="160"/>
        <v>25563.999999999996</v>
      </c>
      <c r="F298" s="44">
        <f t="shared" si="160"/>
        <v>0</v>
      </c>
      <c r="G298" s="44">
        <f t="shared" si="160"/>
        <v>0</v>
      </c>
      <c r="H298" s="44">
        <f t="shared" si="148"/>
        <v>25945</v>
      </c>
      <c r="I298" s="44">
        <f t="shared" si="149"/>
        <v>25563.999999999996</v>
      </c>
      <c r="J298" s="63"/>
      <c r="K298" s="13"/>
    </row>
    <row r="299" spans="1:15" ht="26.25" customHeight="1" x14ac:dyDescent="0.25">
      <c r="A299" s="23">
        <v>2000</v>
      </c>
      <c r="B299" s="23"/>
      <c r="C299" s="66" t="s">
        <v>18</v>
      </c>
      <c r="D299" s="25">
        <f>D300+D302+D303</f>
        <v>25945</v>
      </c>
      <c r="E299" s="25">
        <f t="shared" ref="E299:G299" si="161">E300+E302+E303</f>
        <v>25563.999999999996</v>
      </c>
      <c r="F299" s="25">
        <f t="shared" si="161"/>
        <v>0</v>
      </c>
      <c r="G299" s="25">
        <f t="shared" si="161"/>
        <v>0</v>
      </c>
      <c r="H299" s="25">
        <f t="shared" si="148"/>
        <v>25945</v>
      </c>
      <c r="I299" s="25">
        <f t="shared" si="149"/>
        <v>25563.999999999996</v>
      </c>
      <c r="J299" s="63"/>
      <c r="K299" s="13"/>
    </row>
    <row r="300" spans="1:15" s="5" customFormat="1" ht="26.25" customHeight="1" x14ac:dyDescent="0.25">
      <c r="A300" s="23">
        <v>2110</v>
      </c>
      <c r="B300" s="23"/>
      <c r="C300" s="66" t="s">
        <v>19</v>
      </c>
      <c r="D300" s="25">
        <f>D301</f>
        <v>17995.3</v>
      </c>
      <c r="E300" s="25">
        <f t="shared" ref="E300:G300" si="162">E301</f>
        <v>17995.3</v>
      </c>
      <c r="F300" s="25">
        <f t="shared" si="162"/>
        <v>0</v>
      </c>
      <c r="G300" s="25">
        <f t="shared" si="162"/>
        <v>0</v>
      </c>
      <c r="H300" s="25">
        <f t="shared" si="148"/>
        <v>17995.3</v>
      </c>
      <c r="I300" s="25">
        <f t="shared" si="149"/>
        <v>17995.3</v>
      </c>
      <c r="J300" s="63"/>
      <c r="K300" s="13"/>
      <c r="L300" s="8"/>
      <c r="M300" s="8"/>
      <c r="N300" s="8"/>
      <c r="O300" s="8"/>
    </row>
    <row r="301" spans="1:15" ht="26.25" customHeight="1" x14ac:dyDescent="0.25">
      <c r="A301" s="23">
        <v>2111</v>
      </c>
      <c r="B301" s="23"/>
      <c r="C301" s="66" t="s">
        <v>20</v>
      </c>
      <c r="D301" s="25">
        <v>17995.3</v>
      </c>
      <c r="E301" s="25">
        <v>17995.3</v>
      </c>
      <c r="F301" s="25"/>
      <c r="G301" s="25"/>
      <c r="H301" s="25">
        <f t="shared" si="148"/>
        <v>17995.3</v>
      </c>
      <c r="I301" s="25">
        <f t="shared" si="149"/>
        <v>17995.3</v>
      </c>
      <c r="J301" s="63"/>
      <c r="K301" s="13"/>
      <c r="L301" s="3"/>
    </row>
    <row r="302" spans="1:15" ht="26.25" customHeight="1" x14ac:dyDescent="0.25">
      <c r="A302" s="23">
        <v>2120</v>
      </c>
      <c r="B302" s="45"/>
      <c r="C302" s="66" t="s">
        <v>21</v>
      </c>
      <c r="D302" s="30">
        <v>3864</v>
      </c>
      <c r="E302" s="30">
        <v>3826.1</v>
      </c>
      <c r="F302" s="30"/>
      <c r="G302" s="30"/>
      <c r="H302" s="25">
        <f t="shared" si="148"/>
        <v>3864</v>
      </c>
      <c r="I302" s="25">
        <f t="shared" si="149"/>
        <v>3826.1</v>
      </c>
      <c r="J302" s="63"/>
      <c r="K302" s="13"/>
      <c r="L302" s="3"/>
    </row>
    <row r="303" spans="1:15" s="4" customFormat="1" ht="26.25" customHeight="1" x14ac:dyDescent="0.25">
      <c r="A303" s="23">
        <v>2200</v>
      </c>
      <c r="B303" s="38"/>
      <c r="C303" s="66" t="s">
        <v>45</v>
      </c>
      <c r="D303" s="30">
        <f t="shared" ref="D303:G303" si="163">D304+D305+D306+D307+D308+D313</f>
        <v>4085.7000000000003</v>
      </c>
      <c r="E303" s="30">
        <f t="shared" si="163"/>
        <v>3742.6</v>
      </c>
      <c r="F303" s="30">
        <f t="shared" si="163"/>
        <v>0</v>
      </c>
      <c r="G303" s="30">
        <f t="shared" si="163"/>
        <v>0</v>
      </c>
      <c r="H303" s="25">
        <f t="shared" si="148"/>
        <v>4085.7000000000003</v>
      </c>
      <c r="I303" s="25">
        <f t="shared" si="149"/>
        <v>3742.6</v>
      </c>
      <c r="J303" s="63"/>
      <c r="K303" s="13"/>
      <c r="L303" s="6"/>
    </row>
    <row r="304" spans="1:15" ht="26.25" customHeight="1" x14ac:dyDescent="0.25">
      <c r="A304" s="23">
        <v>2210</v>
      </c>
      <c r="B304" s="38"/>
      <c r="C304" s="66" t="s">
        <v>23</v>
      </c>
      <c r="D304" s="30">
        <v>470.3</v>
      </c>
      <c r="E304" s="30">
        <v>470.3</v>
      </c>
      <c r="F304" s="30"/>
      <c r="G304" s="30"/>
      <c r="H304" s="25">
        <f t="shared" si="148"/>
        <v>470.3</v>
      </c>
      <c r="I304" s="25">
        <f t="shared" si="149"/>
        <v>470.3</v>
      </c>
      <c r="J304" s="63"/>
      <c r="K304" s="13"/>
    </row>
    <row r="305" spans="1:12" s="4" customFormat="1" ht="26.25" customHeight="1" x14ac:dyDescent="0.25">
      <c r="A305" s="23">
        <v>2220</v>
      </c>
      <c r="B305" s="38"/>
      <c r="C305" s="66" t="s">
        <v>109</v>
      </c>
      <c r="D305" s="30">
        <v>2.1</v>
      </c>
      <c r="E305" s="30">
        <v>2.1</v>
      </c>
      <c r="F305" s="30"/>
      <c r="G305" s="30"/>
      <c r="H305" s="25">
        <f t="shared" si="148"/>
        <v>2.1</v>
      </c>
      <c r="I305" s="25">
        <f t="shared" si="149"/>
        <v>2.1</v>
      </c>
      <c r="J305" s="63"/>
      <c r="K305" s="13"/>
    </row>
    <row r="306" spans="1:12" ht="26.25" customHeight="1" x14ac:dyDescent="0.25">
      <c r="A306" s="23">
        <v>2230</v>
      </c>
      <c r="B306" s="38"/>
      <c r="C306" s="66" t="s">
        <v>25</v>
      </c>
      <c r="D306" s="30">
        <v>1363</v>
      </c>
      <c r="E306" s="30">
        <v>1314.3</v>
      </c>
      <c r="F306" s="30"/>
      <c r="G306" s="30"/>
      <c r="H306" s="25">
        <f t="shared" si="148"/>
        <v>1363</v>
      </c>
      <c r="I306" s="25">
        <f t="shared" si="149"/>
        <v>1314.3</v>
      </c>
      <c r="J306" s="63"/>
      <c r="K306" s="13"/>
    </row>
    <row r="307" spans="1:12" s="4" customFormat="1" ht="26.25" customHeight="1" x14ac:dyDescent="0.25">
      <c r="A307" s="23">
        <v>2240</v>
      </c>
      <c r="B307" s="38"/>
      <c r="C307" s="66" t="s">
        <v>26</v>
      </c>
      <c r="D307" s="30">
        <v>691.7</v>
      </c>
      <c r="E307" s="30">
        <v>688.9</v>
      </c>
      <c r="F307" s="30"/>
      <c r="G307" s="30"/>
      <c r="H307" s="25">
        <f t="shared" si="148"/>
        <v>691.7</v>
      </c>
      <c r="I307" s="25">
        <f t="shared" si="149"/>
        <v>688.9</v>
      </c>
      <c r="J307" s="63"/>
      <c r="K307" s="13"/>
    </row>
    <row r="308" spans="1:12" s="4" customFormat="1" ht="26.25" customHeight="1" x14ac:dyDescent="0.25">
      <c r="A308" s="23">
        <v>2270</v>
      </c>
      <c r="B308" s="38"/>
      <c r="C308" s="68" t="s">
        <v>52</v>
      </c>
      <c r="D308" s="30">
        <f t="shared" ref="D308:G308" si="164">D309+D310+D311+D312</f>
        <v>1551.6</v>
      </c>
      <c r="E308" s="30">
        <f t="shared" si="164"/>
        <v>1260</v>
      </c>
      <c r="F308" s="30">
        <f t="shared" si="164"/>
        <v>0</v>
      </c>
      <c r="G308" s="30">
        <f t="shared" si="164"/>
        <v>0</v>
      </c>
      <c r="H308" s="25">
        <f t="shared" si="148"/>
        <v>1551.6</v>
      </c>
      <c r="I308" s="25">
        <f t="shared" si="149"/>
        <v>1260</v>
      </c>
      <c r="J308" s="63"/>
      <c r="K308" s="13"/>
    </row>
    <row r="309" spans="1:12" ht="26.25" customHeight="1" x14ac:dyDescent="0.25">
      <c r="A309" s="23">
        <v>2271</v>
      </c>
      <c r="B309" s="38"/>
      <c r="C309" s="68" t="s">
        <v>29</v>
      </c>
      <c r="D309" s="30">
        <v>1205.7</v>
      </c>
      <c r="E309" s="30">
        <v>938.4</v>
      </c>
      <c r="F309" s="30"/>
      <c r="G309" s="30"/>
      <c r="H309" s="25">
        <f t="shared" si="148"/>
        <v>1205.7</v>
      </c>
      <c r="I309" s="25">
        <f t="shared" si="149"/>
        <v>938.4</v>
      </c>
      <c r="J309" s="63"/>
      <c r="K309" s="13"/>
    </row>
    <row r="310" spans="1:12" s="9" customFormat="1" ht="26.25" customHeight="1" x14ac:dyDescent="0.25">
      <c r="A310" s="23">
        <v>2272</v>
      </c>
      <c r="B310" s="38"/>
      <c r="C310" s="68" t="s">
        <v>30</v>
      </c>
      <c r="D310" s="30">
        <v>74.8</v>
      </c>
      <c r="E310" s="30">
        <v>55.4</v>
      </c>
      <c r="F310" s="30"/>
      <c r="G310" s="30"/>
      <c r="H310" s="25">
        <f t="shared" si="148"/>
        <v>74.8</v>
      </c>
      <c r="I310" s="25">
        <f t="shared" si="149"/>
        <v>55.4</v>
      </c>
      <c r="J310" s="63"/>
      <c r="K310" s="13"/>
    </row>
    <row r="311" spans="1:12" ht="26.25" customHeight="1" x14ac:dyDescent="0.25">
      <c r="A311" s="23">
        <v>2273</v>
      </c>
      <c r="B311" s="38"/>
      <c r="C311" s="68" t="s">
        <v>31</v>
      </c>
      <c r="D311" s="30">
        <v>257.60000000000002</v>
      </c>
      <c r="E311" s="30">
        <v>254.3</v>
      </c>
      <c r="F311" s="30"/>
      <c r="G311" s="30"/>
      <c r="H311" s="25">
        <f t="shared" si="148"/>
        <v>257.60000000000002</v>
      </c>
      <c r="I311" s="25">
        <f t="shared" si="149"/>
        <v>254.3</v>
      </c>
      <c r="J311" s="63"/>
      <c r="K311" s="13"/>
    </row>
    <row r="312" spans="1:12" ht="26.25" customHeight="1" x14ac:dyDescent="0.25">
      <c r="A312" s="23">
        <v>2275</v>
      </c>
      <c r="B312" s="37"/>
      <c r="C312" s="68" t="s">
        <v>82</v>
      </c>
      <c r="D312" s="25">
        <v>13.5</v>
      </c>
      <c r="E312" s="25">
        <v>11.9</v>
      </c>
      <c r="F312" s="25"/>
      <c r="G312" s="25"/>
      <c r="H312" s="25">
        <f t="shared" si="148"/>
        <v>13.5</v>
      </c>
      <c r="I312" s="25">
        <f t="shared" si="149"/>
        <v>11.9</v>
      </c>
      <c r="J312" s="63"/>
      <c r="K312" s="13"/>
    </row>
    <row r="313" spans="1:12" ht="43.5" customHeight="1" x14ac:dyDescent="0.25">
      <c r="A313" s="23">
        <v>2282</v>
      </c>
      <c r="B313" s="38"/>
      <c r="C313" s="68" t="s">
        <v>46</v>
      </c>
      <c r="D313" s="30">
        <v>7</v>
      </c>
      <c r="E313" s="30">
        <v>7</v>
      </c>
      <c r="F313" s="30"/>
      <c r="G313" s="30"/>
      <c r="H313" s="25">
        <f t="shared" si="148"/>
        <v>7</v>
      </c>
      <c r="I313" s="25">
        <f t="shared" si="149"/>
        <v>7</v>
      </c>
      <c r="J313" s="63"/>
      <c r="K313" s="13"/>
    </row>
    <row r="314" spans="1:12" ht="25.5" customHeight="1" x14ac:dyDescent="0.25">
      <c r="A314" s="23">
        <v>3000</v>
      </c>
      <c r="B314" s="38"/>
      <c r="C314" s="66" t="s">
        <v>54</v>
      </c>
      <c r="D314" s="30">
        <f>D315+D316</f>
        <v>0</v>
      </c>
      <c r="E314" s="30">
        <f t="shared" ref="E314:G314" si="165">E315+E316</f>
        <v>0</v>
      </c>
      <c r="F314" s="30">
        <f t="shared" si="165"/>
        <v>0</v>
      </c>
      <c r="G314" s="30">
        <f t="shared" si="165"/>
        <v>0</v>
      </c>
      <c r="H314" s="25">
        <f t="shared" si="148"/>
        <v>0</v>
      </c>
      <c r="I314" s="25">
        <f t="shared" si="149"/>
        <v>0</v>
      </c>
      <c r="J314" s="63"/>
      <c r="K314" s="13"/>
      <c r="L314" s="3"/>
    </row>
    <row r="315" spans="1:12" ht="25.5" customHeight="1" x14ac:dyDescent="0.25">
      <c r="A315" s="23">
        <v>3110</v>
      </c>
      <c r="B315" s="38"/>
      <c r="C315" s="66" t="s">
        <v>48</v>
      </c>
      <c r="D315" s="30">
        <v>0</v>
      </c>
      <c r="E315" s="30">
        <v>0</v>
      </c>
      <c r="F315" s="30"/>
      <c r="G315" s="30"/>
      <c r="H315" s="25">
        <f t="shared" si="148"/>
        <v>0</v>
      </c>
      <c r="I315" s="25">
        <f t="shared" si="149"/>
        <v>0</v>
      </c>
      <c r="J315" s="63"/>
      <c r="K315" s="13"/>
      <c r="L315" s="3"/>
    </row>
    <row r="316" spans="1:12" ht="21" customHeight="1" x14ac:dyDescent="0.25">
      <c r="A316" s="29">
        <v>3132</v>
      </c>
      <c r="B316" s="38"/>
      <c r="C316" s="66" t="s">
        <v>55</v>
      </c>
      <c r="D316" s="30">
        <v>0</v>
      </c>
      <c r="E316" s="30">
        <v>0</v>
      </c>
      <c r="F316" s="30"/>
      <c r="G316" s="30"/>
      <c r="H316" s="25">
        <f t="shared" si="148"/>
        <v>0</v>
      </c>
      <c r="I316" s="25">
        <f t="shared" si="149"/>
        <v>0</v>
      </c>
      <c r="J316" s="63"/>
      <c r="K316" s="13"/>
    </row>
    <row r="317" spans="1:12" s="5" customFormat="1" ht="72" customHeight="1" x14ac:dyDescent="0.25">
      <c r="A317" s="31">
        <v>4713114</v>
      </c>
      <c r="B317" s="54" t="s">
        <v>63</v>
      </c>
      <c r="C317" s="65" t="s">
        <v>126</v>
      </c>
      <c r="D317" s="44">
        <f>D318</f>
        <v>91.5</v>
      </c>
      <c r="E317" s="44">
        <f t="shared" ref="E317:G317" si="166">E318</f>
        <v>80.8</v>
      </c>
      <c r="F317" s="44">
        <f t="shared" si="166"/>
        <v>0</v>
      </c>
      <c r="G317" s="44">
        <f t="shared" si="166"/>
        <v>0</v>
      </c>
      <c r="H317" s="44">
        <f t="shared" si="148"/>
        <v>91.5</v>
      </c>
      <c r="I317" s="44">
        <f t="shared" si="149"/>
        <v>80.8</v>
      </c>
      <c r="J317" s="63"/>
      <c r="K317" s="13"/>
    </row>
    <row r="318" spans="1:12" ht="21" customHeight="1" x14ac:dyDescent="0.25">
      <c r="A318" s="23">
        <v>2000</v>
      </c>
      <c r="B318" s="37"/>
      <c r="C318" s="66" t="s">
        <v>18</v>
      </c>
      <c r="D318" s="25">
        <f>D319</f>
        <v>91.5</v>
      </c>
      <c r="E318" s="25">
        <f t="shared" ref="E318:G318" si="167">E319</f>
        <v>80.8</v>
      </c>
      <c r="F318" s="25">
        <f t="shared" si="167"/>
        <v>0</v>
      </c>
      <c r="G318" s="25">
        <f t="shared" si="167"/>
        <v>0</v>
      </c>
      <c r="H318" s="25">
        <f t="shared" si="148"/>
        <v>91.5</v>
      </c>
      <c r="I318" s="25">
        <f t="shared" si="149"/>
        <v>80.8</v>
      </c>
      <c r="J318" s="63"/>
      <c r="K318" s="13"/>
    </row>
    <row r="319" spans="1:12" ht="21" customHeight="1" x14ac:dyDescent="0.25">
      <c r="A319" s="23">
        <v>2200</v>
      </c>
      <c r="B319" s="38"/>
      <c r="C319" s="66" t="s">
        <v>45</v>
      </c>
      <c r="D319" s="30">
        <f>D320</f>
        <v>91.5</v>
      </c>
      <c r="E319" s="30">
        <f>E320</f>
        <v>80.8</v>
      </c>
      <c r="F319" s="30">
        <f>F320</f>
        <v>0</v>
      </c>
      <c r="G319" s="30">
        <f>G320</f>
        <v>0</v>
      </c>
      <c r="H319" s="25">
        <f t="shared" si="148"/>
        <v>91.5</v>
      </c>
      <c r="I319" s="25">
        <f t="shared" si="149"/>
        <v>80.8</v>
      </c>
      <c r="J319" s="63"/>
      <c r="K319" s="13"/>
    </row>
    <row r="320" spans="1:12" ht="21" customHeight="1" x14ac:dyDescent="0.25">
      <c r="A320" s="23">
        <v>2210</v>
      </c>
      <c r="B320" s="38"/>
      <c r="C320" s="66" t="s">
        <v>23</v>
      </c>
      <c r="D320" s="30">
        <v>91.5</v>
      </c>
      <c r="E320" s="30">
        <v>80.8</v>
      </c>
      <c r="F320" s="30"/>
      <c r="G320" s="30"/>
      <c r="H320" s="25">
        <f t="shared" si="148"/>
        <v>91.5</v>
      </c>
      <c r="I320" s="25">
        <f t="shared" si="149"/>
        <v>80.8</v>
      </c>
      <c r="J320" s="63"/>
      <c r="K320" s="13"/>
    </row>
    <row r="321" spans="1:12" s="5" customFormat="1" ht="80.25" customHeight="1" x14ac:dyDescent="0.25">
      <c r="A321" s="31">
        <v>4713121</v>
      </c>
      <c r="B321" s="54" t="s">
        <v>63</v>
      </c>
      <c r="C321" s="65" t="s">
        <v>127</v>
      </c>
      <c r="D321" s="44">
        <f>D322+D333</f>
        <v>16296</v>
      </c>
      <c r="E321" s="44">
        <f t="shared" ref="E321:G321" si="168">E322+E333</f>
        <v>16270.7</v>
      </c>
      <c r="F321" s="44">
        <f t="shared" si="168"/>
        <v>1521.9</v>
      </c>
      <c r="G321" s="44">
        <f t="shared" si="168"/>
        <v>1786.9</v>
      </c>
      <c r="H321" s="44">
        <f t="shared" si="148"/>
        <v>17817.900000000001</v>
      </c>
      <c r="I321" s="44">
        <f t="shared" si="149"/>
        <v>18057.600000000002</v>
      </c>
      <c r="J321" s="63"/>
      <c r="K321" s="13"/>
    </row>
    <row r="322" spans="1:12" ht="24" customHeight="1" x14ac:dyDescent="0.25">
      <c r="A322" s="23">
        <v>2000</v>
      </c>
      <c r="B322" s="23"/>
      <c r="C322" s="66" t="s">
        <v>18</v>
      </c>
      <c r="D322" s="25">
        <f>D323+D325+D326</f>
        <v>16296</v>
      </c>
      <c r="E322" s="25">
        <f t="shared" ref="E322:G322" si="169">E323+E325+E326</f>
        <v>16270.7</v>
      </c>
      <c r="F322" s="25">
        <f t="shared" si="169"/>
        <v>0</v>
      </c>
      <c r="G322" s="25">
        <f t="shared" si="169"/>
        <v>13.3</v>
      </c>
      <c r="H322" s="25">
        <f t="shared" si="148"/>
        <v>16296</v>
      </c>
      <c r="I322" s="25">
        <f t="shared" si="149"/>
        <v>16284</v>
      </c>
      <c r="J322" s="63"/>
      <c r="K322" s="13"/>
    </row>
    <row r="323" spans="1:12" ht="24" customHeight="1" x14ac:dyDescent="0.25">
      <c r="A323" s="23">
        <v>2110</v>
      </c>
      <c r="B323" s="23"/>
      <c r="C323" s="66" t="s">
        <v>19</v>
      </c>
      <c r="D323" s="25">
        <f>D324</f>
        <v>11745.1</v>
      </c>
      <c r="E323" s="25">
        <f t="shared" ref="E323:G323" si="170">E324</f>
        <v>11745.1</v>
      </c>
      <c r="F323" s="25">
        <f t="shared" si="170"/>
        <v>0</v>
      </c>
      <c r="G323" s="25">
        <f t="shared" si="170"/>
        <v>0</v>
      </c>
      <c r="H323" s="25">
        <f t="shared" si="148"/>
        <v>11745.1</v>
      </c>
      <c r="I323" s="25">
        <f t="shared" si="149"/>
        <v>11745.1</v>
      </c>
      <c r="J323" s="63"/>
      <c r="K323" s="13"/>
    </row>
    <row r="324" spans="1:12" ht="24" customHeight="1" x14ac:dyDescent="0.25">
      <c r="A324" s="23">
        <v>2111</v>
      </c>
      <c r="B324" s="23"/>
      <c r="C324" s="66" t="s">
        <v>20</v>
      </c>
      <c r="D324" s="25">
        <v>11745.1</v>
      </c>
      <c r="E324" s="25">
        <v>11745.1</v>
      </c>
      <c r="F324" s="25"/>
      <c r="G324" s="25"/>
      <c r="H324" s="25">
        <f t="shared" si="148"/>
        <v>11745.1</v>
      </c>
      <c r="I324" s="25">
        <f t="shared" si="149"/>
        <v>11745.1</v>
      </c>
      <c r="J324" s="63"/>
      <c r="K324" s="13"/>
    </row>
    <row r="325" spans="1:12" ht="24" customHeight="1" x14ac:dyDescent="0.25">
      <c r="A325" s="23">
        <v>2120</v>
      </c>
      <c r="B325" s="45"/>
      <c r="C325" s="66" t="s">
        <v>21</v>
      </c>
      <c r="D325" s="30">
        <v>2583.9</v>
      </c>
      <c r="E325" s="30">
        <v>2583.9</v>
      </c>
      <c r="F325" s="30"/>
      <c r="G325" s="30"/>
      <c r="H325" s="25">
        <f t="shared" si="148"/>
        <v>2583.9</v>
      </c>
      <c r="I325" s="25">
        <f t="shared" si="149"/>
        <v>2583.9</v>
      </c>
      <c r="J325" s="63"/>
      <c r="K325" s="13"/>
    </row>
    <row r="326" spans="1:12" ht="22.5" customHeight="1" x14ac:dyDescent="0.25">
      <c r="A326" s="23">
        <v>2200</v>
      </c>
      <c r="B326" s="45"/>
      <c r="C326" s="66" t="s">
        <v>45</v>
      </c>
      <c r="D326" s="30">
        <f>D327+D328+D329</f>
        <v>1967</v>
      </c>
      <c r="E326" s="30">
        <f t="shared" ref="E326:G326" si="171">E327+E328+E329</f>
        <v>1941.7</v>
      </c>
      <c r="F326" s="30">
        <f t="shared" si="171"/>
        <v>0</v>
      </c>
      <c r="G326" s="30">
        <f t="shared" si="171"/>
        <v>13.3</v>
      </c>
      <c r="H326" s="25">
        <f t="shared" si="148"/>
        <v>1967</v>
      </c>
      <c r="I326" s="25">
        <f t="shared" si="149"/>
        <v>1955</v>
      </c>
      <c r="J326" s="63"/>
      <c r="K326" s="13"/>
    </row>
    <row r="327" spans="1:12" ht="22.5" customHeight="1" x14ac:dyDescent="0.25">
      <c r="A327" s="23">
        <v>2210</v>
      </c>
      <c r="B327" s="45"/>
      <c r="C327" s="66" t="s">
        <v>23</v>
      </c>
      <c r="D327" s="30">
        <v>1596</v>
      </c>
      <c r="E327" s="30">
        <v>1596</v>
      </c>
      <c r="F327" s="30"/>
      <c r="G327" s="30">
        <v>13.3</v>
      </c>
      <c r="H327" s="25">
        <f t="shared" si="148"/>
        <v>1596</v>
      </c>
      <c r="I327" s="25">
        <f t="shared" si="149"/>
        <v>1609.3</v>
      </c>
      <c r="J327" s="63"/>
      <c r="K327" s="13"/>
    </row>
    <row r="328" spans="1:12" ht="22.5" customHeight="1" x14ac:dyDescent="0.25">
      <c r="A328" s="23">
        <v>2240</v>
      </c>
      <c r="B328" s="45"/>
      <c r="C328" s="66" t="s">
        <v>26</v>
      </c>
      <c r="D328" s="30">
        <v>184.2</v>
      </c>
      <c r="E328" s="30">
        <v>184.2</v>
      </c>
      <c r="F328" s="30"/>
      <c r="G328" s="30"/>
      <c r="H328" s="25">
        <f t="shared" si="148"/>
        <v>184.2</v>
      </c>
      <c r="I328" s="25">
        <f t="shared" si="149"/>
        <v>184.2</v>
      </c>
      <c r="J328" s="63"/>
      <c r="K328" s="13"/>
    </row>
    <row r="329" spans="1:12" ht="22.5" customHeight="1" x14ac:dyDescent="0.25">
      <c r="A329" s="23">
        <v>2270</v>
      </c>
      <c r="B329" s="45"/>
      <c r="C329" s="68" t="s">
        <v>52</v>
      </c>
      <c r="D329" s="30">
        <f>D330+D331+D332</f>
        <v>186.8</v>
      </c>
      <c r="E329" s="30">
        <f t="shared" ref="E329:G329" si="172">E330+E331+E332</f>
        <v>161.5</v>
      </c>
      <c r="F329" s="30">
        <f t="shared" si="172"/>
        <v>0</v>
      </c>
      <c r="G329" s="30">
        <f t="shared" si="172"/>
        <v>0</v>
      </c>
      <c r="H329" s="25">
        <f t="shared" si="148"/>
        <v>186.8</v>
      </c>
      <c r="I329" s="25">
        <f t="shared" si="149"/>
        <v>161.5</v>
      </c>
      <c r="J329" s="63"/>
      <c r="K329" s="13"/>
    </row>
    <row r="330" spans="1:12" ht="22.5" customHeight="1" x14ac:dyDescent="0.25">
      <c r="A330" s="23">
        <v>2271</v>
      </c>
      <c r="B330" s="45"/>
      <c r="C330" s="68" t="s">
        <v>29</v>
      </c>
      <c r="D330" s="30">
        <v>126.4</v>
      </c>
      <c r="E330" s="30">
        <v>103</v>
      </c>
      <c r="F330" s="30"/>
      <c r="G330" s="30"/>
      <c r="H330" s="25">
        <f t="shared" si="148"/>
        <v>126.4</v>
      </c>
      <c r="I330" s="25">
        <f t="shared" si="149"/>
        <v>103</v>
      </c>
      <c r="J330" s="63"/>
      <c r="K330" s="13"/>
    </row>
    <row r="331" spans="1:12" ht="22.5" customHeight="1" x14ac:dyDescent="0.25">
      <c r="A331" s="23">
        <v>2272</v>
      </c>
      <c r="B331" s="45"/>
      <c r="C331" s="68" t="s">
        <v>30</v>
      </c>
      <c r="D331" s="30">
        <v>9.8000000000000007</v>
      </c>
      <c r="E331" s="30">
        <v>7.9</v>
      </c>
      <c r="F331" s="30"/>
      <c r="G331" s="30"/>
      <c r="H331" s="25">
        <f t="shared" si="148"/>
        <v>9.8000000000000007</v>
      </c>
      <c r="I331" s="25">
        <f t="shared" si="149"/>
        <v>7.9</v>
      </c>
      <c r="J331" s="63"/>
      <c r="K331" s="13"/>
    </row>
    <row r="332" spans="1:12" ht="22.5" customHeight="1" x14ac:dyDescent="0.25">
      <c r="A332" s="23">
        <v>2273</v>
      </c>
      <c r="B332" s="45"/>
      <c r="C332" s="68" t="s">
        <v>31</v>
      </c>
      <c r="D332" s="30">
        <v>50.6</v>
      </c>
      <c r="E332" s="30">
        <v>50.6</v>
      </c>
      <c r="F332" s="30"/>
      <c r="G332" s="30"/>
      <c r="H332" s="25">
        <f t="shared" si="148"/>
        <v>50.6</v>
      </c>
      <c r="I332" s="25">
        <f t="shared" si="149"/>
        <v>50.6</v>
      </c>
      <c r="J332" s="63"/>
      <c r="K332" s="13"/>
    </row>
    <row r="333" spans="1:12" ht="21.75" customHeight="1" x14ac:dyDescent="0.25">
      <c r="A333" s="23">
        <v>3000</v>
      </c>
      <c r="B333" s="45"/>
      <c r="C333" s="66" t="s">
        <v>54</v>
      </c>
      <c r="D333" s="30">
        <f>D334</f>
        <v>0</v>
      </c>
      <c r="E333" s="30">
        <f t="shared" ref="E333" si="173">E334</f>
        <v>0</v>
      </c>
      <c r="F333" s="30">
        <f>F334+F335</f>
        <v>1521.9</v>
      </c>
      <c r="G333" s="30">
        <f>G334+G335</f>
        <v>1773.6000000000001</v>
      </c>
      <c r="H333" s="25">
        <f t="shared" si="148"/>
        <v>1521.9</v>
      </c>
      <c r="I333" s="25">
        <f t="shared" si="149"/>
        <v>1773.6000000000001</v>
      </c>
      <c r="J333" s="63"/>
      <c r="K333" s="13"/>
      <c r="L333" s="3"/>
    </row>
    <row r="334" spans="1:12" ht="21.75" customHeight="1" x14ac:dyDescent="0.25">
      <c r="A334" s="23">
        <v>3110</v>
      </c>
      <c r="B334" s="45"/>
      <c r="C334" s="66" t="s">
        <v>48</v>
      </c>
      <c r="D334" s="30">
        <v>0</v>
      </c>
      <c r="E334" s="30">
        <v>0</v>
      </c>
      <c r="F334" s="30"/>
      <c r="G334" s="30">
        <f>251.7</f>
        <v>251.7</v>
      </c>
      <c r="H334" s="25">
        <f t="shared" ref="H334:H397" si="174">D334+F334</f>
        <v>0</v>
      </c>
      <c r="I334" s="25">
        <f t="shared" ref="I334:I397" si="175">E334+G334</f>
        <v>251.7</v>
      </c>
      <c r="J334" s="63"/>
      <c r="K334" s="13"/>
      <c r="L334" s="3"/>
    </row>
    <row r="335" spans="1:12" ht="21.75" customHeight="1" x14ac:dyDescent="0.25">
      <c r="A335" s="29">
        <v>3132</v>
      </c>
      <c r="B335" s="38"/>
      <c r="C335" s="66" t="s">
        <v>55</v>
      </c>
      <c r="D335" s="30">
        <v>0</v>
      </c>
      <c r="E335" s="30">
        <v>0</v>
      </c>
      <c r="F335" s="30">
        <v>1521.9</v>
      </c>
      <c r="G335" s="30">
        <v>1521.9</v>
      </c>
      <c r="H335" s="25">
        <f t="shared" si="174"/>
        <v>1521.9</v>
      </c>
      <c r="I335" s="25">
        <f t="shared" si="175"/>
        <v>1521.9</v>
      </c>
      <c r="J335" s="63"/>
      <c r="K335" s="13"/>
      <c r="L335" s="3"/>
    </row>
    <row r="336" spans="1:12" s="5" customFormat="1" ht="63" customHeight="1" x14ac:dyDescent="0.25">
      <c r="A336" s="31">
        <v>4713124</v>
      </c>
      <c r="B336" s="54" t="s">
        <v>63</v>
      </c>
      <c r="C336" s="65" t="s">
        <v>128</v>
      </c>
      <c r="D336" s="44">
        <f t="shared" ref="D336:G336" si="176">D337+D347</f>
        <v>4279.6000000000004</v>
      </c>
      <c r="E336" s="44">
        <f t="shared" si="176"/>
        <v>4211.5</v>
      </c>
      <c r="F336" s="44">
        <f t="shared" si="176"/>
        <v>0</v>
      </c>
      <c r="G336" s="44">
        <f t="shared" si="176"/>
        <v>0</v>
      </c>
      <c r="H336" s="44">
        <f t="shared" si="174"/>
        <v>4279.6000000000004</v>
      </c>
      <c r="I336" s="44">
        <f t="shared" si="175"/>
        <v>4211.5</v>
      </c>
      <c r="J336" s="63"/>
      <c r="K336" s="13"/>
    </row>
    <row r="337" spans="1:12" ht="21" customHeight="1" x14ac:dyDescent="0.25">
      <c r="A337" s="23">
        <v>2000</v>
      </c>
      <c r="B337" s="37"/>
      <c r="C337" s="66" t="s">
        <v>18</v>
      </c>
      <c r="D337" s="25">
        <f>D338+D340+D341</f>
        <v>4279.6000000000004</v>
      </c>
      <c r="E337" s="25">
        <f t="shared" ref="E337:G337" si="177">E338+E340+E341</f>
        <v>4211.5</v>
      </c>
      <c r="F337" s="25">
        <f t="shared" si="177"/>
        <v>0</v>
      </c>
      <c r="G337" s="25">
        <f t="shared" si="177"/>
        <v>0</v>
      </c>
      <c r="H337" s="25">
        <f t="shared" si="174"/>
        <v>4279.6000000000004</v>
      </c>
      <c r="I337" s="25">
        <f t="shared" si="175"/>
        <v>4211.5</v>
      </c>
      <c r="J337" s="63"/>
      <c r="K337" s="13"/>
    </row>
    <row r="338" spans="1:12" ht="21" customHeight="1" x14ac:dyDescent="0.25">
      <c r="A338" s="23">
        <v>2110</v>
      </c>
      <c r="B338" s="37"/>
      <c r="C338" s="66" t="s">
        <v>19</v>
      </c>
      <c r="D338" s="25">
        <f>D339</f>
        <v>3070.5</v>
      </c>
      <c r="E338" s="25">
        <f t="shared" ref="E338:G338" si="178">E339</f>
        <v>3070.5</v>
      </c>
      <c r="F338" s="25">
        <f t="shared" si="178"/>
        <v>0</v>
      </c>
      <c r="G338" s="25">
        <f t="shared" si="178"/>
        <v>0</v>
      </c>
      <c r="H338" s="25">
        <f t="shared" si="174"/>
        <v>3070.5</v>
      </c>
      <c r="I338" s="25">
        <f t="shared" si="175"/>
        <v>3070.5</v>
      </c>
      <c r="J338" s="63"/>
      <c r="K338" s="13"/>
    </row>
    <row r="339" spans="1:12" ht="21" customHeight="1" x14ac:dyDescent="0.25">
      <c r="A339" s="23">
        <v>2111</v>
      </c>
      <c r="B339" s="37"/>
      <c r="C339" s="66" t="s">
        <v>20</v>
      </c>
      <c r="D339" s="25">
        <v>3070.5</v>
      </c>
      <c r="E339" s="25">
        <v>3070.5</v>
      </c>
      <c r="F339" s="25"/>
      <c r="G339" s="25"/>
      <c r="H339" s="25">
        <f t="shared" si="174"/>
        <v>3070.5</v>
      </c>
      <c r="I339" s="25">
        <f t="shared" si="175"/>
        <v>3070.5</v>
      </c>
      <c r="J339" s="63"/>
      <c r="K339" s="13"/>
    </row>
    <row r="340" spans="1:12" ht="21" customHeight="1" x14ac:dyDescent="0.25">
      <c r="A340" s="23">
        <v>2120</v>
      </c>
      <c r="B340" s="38"/>
      <c r="C340" s="66" t="s">
        <v>21</v>
      </c>
      <c r="D340" s="30">
        <v>675.5</v>
      </c>
      <c r="E340" s="30">
        <v>621.79999999999995</v>
      </c>
      <c r="F340" s="30"/>
      <c r="G340" s="30"/>
      <c r="H340" s="25">
        <f t="shared" si="174"/>
        <v>675.5</v>
      </c>
      <c r="I340" s="25">
        <f t="shared" si="175"/>
        <v>621.79999999999995</v>
      </c>
      <c r="J340" s="63"/>
      <c r="K340" s="13"/>
    </row>
    <row r="341" spans="1:12" ht="21" customHeight="1" x14ac:dyDescent="0.25">
      <c r="A341" s="23">
        <v>2200</v>
      </c>
      <c r="B341" s="38"/>
      <c r="C341" s="66" t="s">
        <v>45</v>
      </c>
      <c r="D341" s="30">
        <f>D342+D343+D344</f>
        <v>533.59999999999991</v>
      </c>
      <c r="E341" s="30">
        <f t="shared" ref="E341:G341" si="179">E342+E343+E344</f>
        <v>519.20000000000005</v>
      </c>
      <c r="F341" s="30">
        <f t="shared" si="179"/>
        <v>0</v>
      </c>
      <c r="G341" s="30">
        <f t="shared" si="179"/>
        <v>0</v>
      </c>
      <c r="H341" s="25">
        <f t="shared" si="174"/>
        <v>533.59999999999991</v>
      </c>
      <c r="I341" s="25">
        <f t="shared" si="175"/>
        <v>519.20000000000005</v>
      </c>
      <c r="J341" s="63"/>
      <c r="K341" s="13"/>
    </row>
    <row r="342" spans="1:12" ht="21" customHeight="1" x14ac:dyDescent="0.25">
      <c r="A342" s="23">
        <v>2210</v>
      </c>
      <c r="B342" s="38"/>
      <c r="C342" s="66" t="s">
        <v>23</v>
      </c>
      <c r="D342" s="30">
        <v>150.1</v>
      </c>
      <c r="E342" s="30">
        <v>150.1</v>
      </c>
      <c r="F342" s="30"/>
      <c r="G342" s="30"/>
      <c r="H342" s="25">
        <f t="shared" si="174"/>
        <v>150.1</v>
      </c>
      <c r="I342" s="25">
        <f t="shared" si="175"/>
        <v>150.1</v>
      </c>
      <c r="J342" s="63"/>
      <c r="K342" s="13"/>
    </row>
    <row r="343" spans="1:12" ht="21" customHeight="1" x14ac:dyDescent="0.25">
      <c r="A343" s="23">
        <v>2240</v>
      </c>
      <c r="B343" s="38"/>
      <c r="C343" s="66" t="s">
        <v>26</v>
      </c>
      <c r="D343" s="30">
        <v>69.599999999999994</v>
      </c>
      <c r="E343" s="30">
        <v>69.5</v>
      </c>
      <c r="F343" s="30"/>
      <c r="G343" s="30"/>
      <c r="H343" s="25">
        <f t="shared" si="174"/>
        <v>69.599999999999994</v>
      </c>
      <c r="I343" s="25">
        <f t="shared" si="175"/>
        <v>69.5</v>
      </c>
      <c r="J343" s="63"/>
      <c r="K343" s="13"/>
    </row>
    <row r="344" spans="1:12" ht="18.75" customHeight="1" x14ac:dyDescent="0.25">
      <c r="A344" s="23">
        <v>2270</v>
      </c>
      <c r="B344" s="38"/>
      <c r="C344" s="68" t="s">
        <v>52</v>
      </c>
      <c r="D344" s="30">
        <f>D345+D346</f>
        <v>313.89999999999998</v>
      </c>
      <c r="E344" s="30">
        <f t="shared" ref="E344:G344" si="180">E345+E346</f>
        <v>299.60000000000002</v>
      </c>
      <c r="F344" s="30">
        <f t="shared" si="180"/>
        <v>0</v>
      </c>
      <c r="G344" s="30">
        <f t="shared" si="180"/>
        <v>0</v>
      </c>
      <c r="H344" s="25">
        <f t="shared" si="174"/>
        <v>313.89999999999998</v>
      </c>
      <c r="I344" s="25">
        <f t="shared" si="175"/>
        <v>299.60000000000002</v>
      </c>
      <c r="J344" s="63"/>
      <c r="K344" s="13"/>
    </row>
    <row r="345" spans="1:12" ht="18.75" customHeight="1" x14ac:dyDescent="0.25">
      <c r="A345" s="23">
        <v>2272</v>
      </c>
      <c r="B345" s="38"/>
      <c r="C345" s="68" t="s">
        <v>30</v>
      </c>
      <c r="D345" s="30">
        <v>0.5</v>
      </c>
      <c r="E345" s="30">
        <v>0</v>
      </c>
      <c r="F345" s="30"/>
      <c r="G345" s="30"/>
      <c r="H345" s="25">
        <f t="shared" si="174"/>
        <v>0.5</v>
      </c>
      <c r="I345" s="25">
        <f t="shared" si="175"/>
        <v>0</v>
      </c>
      <c r="J345" s="63"/>
      <c r="K345" s="13"/>
    </row>
    <row r="346" spans="1:12" ht="19.5" customHeight="1" x14ac:dyDescent="0.25">
      <c r="A346" s="23">
        <v>2273</v>
      </c>
      <c r="B346" s="38"/>
      <c r="C346" s="68" t="s">
        <v>31</v>
      </c>
      <c r="D346" s="30">
        <v>313.39999999999998</v>
      </c>
      <c r="E346" s="30">
        <v>299.60000000000002</v>
      </c>
      <c r="F346" s="30"/>
      <c r="G346" s="30"/>
      <c r="H346" s="25">
        <f t="shared" si="174"/>
        <v>313.39999999999998</v>
      </c>
      <c r="I346" s="25">
        <f t="shared" si="175"/>
        <v>299.60000000000002</v>
      </c>
      <c r="J346" s="63"/>
      <c r="K346" s="13"/>
    </row>
    <row r="347" spans="1:12" ht="18.75" customHeight="1" x14ac:dyDescent="0.25">
      <c r="A347" s="23">
        <v>3000</v>
      </c>
      <c r="B347" s="38"/>
      <c r="C347" s="66" t="s">
        <v>54</v>
      </c>
      <c r="D347" s="30">
        <f>D348</f>
        <v>0</v>
      </c>
      <c r="E347" s="30">
        <f t="shared" ref="E347:G347" si="181">E348</f>
        <v>0</v>
      </c>
      <c r="F347" s="30">
        <f t="shared" si="181"/>
        <v>0</v>
      </c>
      <c r="G347" s="30">
        <f t="shared" si="181"/>
        <v>0</v>
      </c>
      <c r="H347" s="25">
        <f t="shared" si="174"/>
        <v>0</v>
      </c>
      <c r="I347" s="25">
        <f t="shared" si="175"/>
        <v>0</v>
      </c>
      <c r="J347" s="63"/>
      <c r="K347" s="13"/>
      <c r="L347" s="3"/>
    </row>
    <row r="348" spans="1:12" ht="21" customHeight="1" x14ac:dyDescent="0.25">
      <c r="A348" s="29">
        <v>3132</v>
      </c>
      <c r="B348" s="38"/>
      <c r="C348" s="66" t="s">
        <v>55</v>
      </c>
      <c r="D348" s="30">
        <v>0</v>
      </c>
      <c r="E348" s="30">
        <v>0</v>
      </c>
      <c r="F348" s="30"/>
      <c r="G348" s="30"/>
      <c r="H348" s="25">
        <f t="shared" si="174"/>
        <v>0</v>
      </c>
      <c r="I348" s="25">
        <f t="shared" si="175"/>
        <v>0</v>
      </c>
      <c r="J348" s="63"/>
      <c r="K348" s="13"/>
    </row>
    <row r="349" spans="1:12" s="5" customFormat="1" ht="55.5" customHeight="1" x14ac:dyDescent="0.25">
      <c r="A349" s="31">
        <v>4713132</v>
      </c>
      <c r="B349" s="54" t="s">
        <v>63</v>
      </c>
      <c r="C349" s="65" t="s">
        <v>129</v>
      </c>
      <c r="D349" s="44">
        <f t="shared" ref="D349:G349" si="182">D350+D362</f>
        <v>20773.800000000003</v>
      </c>
      <c r="E349" s="44">
        <f t="shared" si="182"/>
        <v>20569.400000000001</v>
      </c>
      <c r="F349" s="44">
        <f t="shared" si="182"/>
        <v>4992</v>
      </c>
      <c r="G349" s="44">
        <f t="shared" si="182"/>
        <v>5176.8</v>
      </c>
      <c r="H349" s="44">
        <f t="shared" si="174"/>
        <v>25765.800000000003</v>
      </c>
      <c r="I349" s="44">
        <f t="shared" si="175"/>
        <v>25746.2</v>
      </c>
      <c r="J349" s="63"/>
      <c r="K349" s="13"/>
    </row>
    <row r="350" spans="1:12" ht="19.5" customHeight="1" x14ac:dyDescent="0.25">
      <c r="A350" s="23">
        <v>2000</v>
      </c>
      <c r="B350" s="37"/>
      <c r="C350" s="66" t="s">
        <v>18</v>
      </c>
      <c r="D350" s="25">
        <f>D351+D353+D354</f>
        <v>20773.800000000003</v>
      </c>
      <c r="E350" s="25">
        <f t="shared" ref="E350:G350" si="183">E351+E353+E354</f>
        <v>20569.400000000001</v>
      </c>
      <c r="F350" s="25">
        <f t="shared" si="183"/>
        <v>648.4</v>
      </c>
      <c r="G350" s="25">
        <f t="shared" si="183"/>
        <v>665.5</v>
      </c>
      <c r="H350" s="25">
        <f t="shared" si="174"/>
        <v>21422.200000000004</v>
      </c>
      <c r="I350" s="25">
        <f t="shared" si="175"/>
        <v>21234.9</v>
      </c>
      <c r="J350" s="63"/>
      <c r="K350" s="13"/>
    </row>
    <row r="351" spans="1:12" ht="19.5" customHeight="1" x14ac:dyDescent="0.25">
      <c r="A351" s="23">
        <v>2110</v>
      </c>
      <c r="B351" s="37"/>
      <c r="C351" s="66" t="s">
        <v>19</v>
      </c>
      <c r="D351" s="25">
        <f>D352</f>
        <v>11459.6</v>
      </c>
      <c r="E351" s="25">
        <f t="shared" ref="E351:G351" si="184">E352</f>
        <v>11459.6</v>
      </c>
      <c r="F351" s="25">
        <f t="shared" si="184"/>
        <v>399.6</v>
      </c>
      <c r="G351" s="25">
        <f t="shared" si="184"/>
        <v>427.1</v>
      </c>
      <c r="H351" s="25">
        <f t="shared" si="174"/>
        <v>11859.2</v>
      </c>
      <c r="I351" s="25">
        <f t="shared" si="175"/>
        <v>11886.7</v>
      </c>
      <c r="J351" s="63"/>
      <c r="K351" s="13"/>
    </row>
    <row r="352" spans="1:12" ht="19.5" customHeight="1" x14ac:dyDescent="0.25">
      <c r="A352" s="23">
        <v>2111</v>
      </c>
      <c r="B352" s="37"/>
      <c r="C352" s="66" t="s">
        <v>20</v>
      </c>
      <c r="D352" s="25">
        <v>11459.6</v>
      </c>
      <c r="E352" s="25">
        <v>11459.6</v>
      </c>
      <c r="F352" s="25">
        <v>399.6</v>
      </c>
      <c r="G352" s="25">
        <v>427.1</v>
      </c>
      <c r="H352" s="25">
        <f t="shared" si="174"/>
        <v>11859.2</v>
      </c>
      <c r="I352" s="25">
        <f t="shared" si="175"/>
        <v>11886.7</v>
      </c>
      <c r="J352" s="63"/>
      <c r="K352" s="13"/>
    </row>
    <row r="353" spans="1:12" ht="19.5" customHeight="1" x14ac:dyDescent="0.25">
      <c r="A353" s="23">
        <v>2120</v>
      </c>
      <c r="B353" s="38"/>
      <c r="C353" s="66" t="s">
        <v>21</v>
      </c>
      <c r="D353" s="30">
        <v>2521.1</v>
      </c>
      <c r="E353" s="30">
        <v>2521.1</v>
      </c>
      <c r="F353" s="30">
        <v>87.9</v>
      </c>
      <c r="G353" s="30">
        <v>94</v>
      </c>
      <c r="H353" s="25">
        <f t="shared" si="174"/>
        <v>2609</v>
      </c>
      <c r="I353" s="25">
        <f t="shared" si="175"/>
        <v>2615.1</v>
      </c>
      <c r="J353" s="63"/>
      <c r="K353" s="13"/>
    </row>
    <row r="354" spans="1:12" ht="19.5" customHeight="1" x14ac:dyDescent="0.25">
      <c r="A354" s="23">
        <v>2200</v>
      </c>
      <c r="B354" s="38"/>
      <c r="C354" s="66" t="s">
        <v>45</v>
      </c>
      <c r="D354" s="30">
        <f t="shared" ref="D354:G354" si="185">D355+D356+D357+D361</f>
        <v>6793.1</v>
      </c>
      <c r="E354" s="30">
        <f t="shared" si="185"/>
        <v>6588.7</v>
      </c>
      <c r="F354" s="30">
        <f t="shared" si="185"/>
        <v>160.9</v>
      </c>
      <c r="G354" s="30">
        <f t="shared" si="185"/>
        <v>144.39999999999998</v>
      </c>
      <c r="H354" s="25">
        <f t="shared" si="174"/>
        <v>6954</v>
      </c>
      <c r="I354" s="25">
        <f t="shared" si="175"/>
        <v>6733.0999999999995</v>
      </c>
      <c r="J354" s="63"/>
      <c r="K354" s="13"/>
    </row>
    <row r="355" spans="1:12" ht="19.5" customHeight="1" x14ac:dyDescent="0.25">
      <c r="A355" s="23">
        <v>2210</v>
      </c>
      <c r="B355" s="38"/>
      <c r="C355" s="66" t="s">
        <v>23</v>
      </c>
      <c r="D355" s="30">
        <v>600</v>
      </c>
      <c r="E355" s="30">
        <v>600</v>
      </c>
      <c r="F355" s="30">
        <v>20</v>
      </c>
      <c r="G355" s="30">
        <v>45.2</v>
      </c>
      <c r="H355" s="25">
        <f t="shared" si="174"/>
        <v>620</v>
      </c>
      <c r="I355" s="25">
        <f t="shared" si="175"/>
        <v>645.20000000000005</v>
      </c>
      <c r="J355" s="63"/>
      <c r="K355" s="13"/>
    </row>
    <row r="356" spans="1:12" ht="19.5" customHeight="1" x14ac:dyDescent="0.25">
      <c r="A356" s="23">
        <v>2240</v>
      </c>
      <c r="B356" s="38"/>
      <c r="C356" s="66" t="s">
        <v>26</v>
      </c>
      <c r="D356" s="30">
        <v>3454.6</v>
      </c>
      <c r="E356" s="30">
        <v>3454.6</v>
      </c>
      <c r="F356" s="30">
        <v>10</v>
      </c>
      <c r="G356" s="30">
        <v>37.4</v>
      </c>
      <c r="H356" s="25">
        <f t="shared" si="174"/>
        <v>3464.6</v>
      </c>
      <c r="I356" s="25">
        <f t="shared" si="175"/>
        <v>3492</v>
      </c>
      <c r="J356" s="63"/>
      <c r="K356" s="13"/>
    </row>
    <row r="357" spans="1:12" ht="19.5" customHeight="1" x14ac:dyDescent="0.25">
      <c r="A357" s="23">
        <v>2270</v>
      </c>
      <c r="B357" s="38"/>
      <c r="C357" s="68" t="s">
        <v>52</v>
      </c>
      <c r="D357" s="30">
        <f>D358+D359+D360</f>
        <v>2728</v>
      </c>
      <c r="E357" s="30">
        <f t="shared" ref="E357:G357" si="186">E358+E359+E360</f>
        <v>2524.8000000000002</v>
      </c>
      <c r="F357" s="30">
        <f t="shared" si="186"/>
        <v>130.9</v>
      </c>
      <c r="G357" s="30">
        <f t="shared" si="186"/>
        <v>61.8</v>
      </c>
      <c r="H357" s="25">
        <f t="shared" si="174"/>
        <v>2858.9</v>
      </c>
      <c r="I357" s="25">
        <f t="shared" si="175"/>
        <v>2586.6000000000004</v>
      </c>
      <c r="J357" s="63"/>
      <c r="K357" s="13"/>
    </row>
    <row r="358" spans="1:12" ht="19.5" customHeight="1" x14ac:dyDescent="0.25">
      <c r="A358" s="23">
        <v>2271</v>
      </c>
      <c r="B358" s="38"/>
      <c r="C358" s="68" t="s">
        <v>29</v>
      </c>
      <c r="D358" s="30">
        <v>837.1</v>
      </c>
      <c r="E358" s="30">
        <v>633.9</v>
      </c>
      <c r="F358" s="30">
        <v>82.6</v>
      </c>
      <c r="G358" s="30">
        <v>0</v>
      </c>
      <c r="H358" s="25">
        <f t="shared" si="174"/>
        <v>919.7</v>
      </c>
      <c r="I358" s="25">
        <f t="shared" si="175"/>
        <v>633.9</v>
      </c>
      <c r="J358" s="63"/>
      <c r="K358" s="13"/>
    </row>
    <row r="359" spans="1:12" ht="19.5" customHeight="1" x14ac:dyDescent="0.25">
      <c r="A359" s="23">
        <v>2272</v>
      </c>
      <c r="B359" s="38"/>
      <c r="C359" s="68" t="s">
        <v>30</v>
      </c>
      <c r="D359" s="30">
        <v>101.1</v>
      </c>
      <c r="E359" s="30">
        <v>101.1</v>
      </c>
      <c r="F359" s="30">
        <v>4.2</v>
      </c>
      <c r="G359" s="30">
        <v>0</v>
      </c>
      <c r="H359" s="25">
        <f t="shared" si="174"/>
        <v>105.3</v>
      </c>
      <c r="I359" s="25">
        <f t="shared" si="175"/>
        <v>101.1</v>
      </c>
      <c r="J359" s="63"/>
      <c r="K359" s="13"/>
    </row>
    <row r="360" spans="1:12" ht="19.5" customHeight="1" x14ac:dyDescent="0.25">
      <c r="A360" s="23">
        <v>2273</v>
      </c>
      <c r="B360" s="38"/>
      <c r="C360" s="68" t="s">
        <v>31</v>
      </c>
      <c r="D360" s="30">
        <v>1789.8</v>
      </c>
      <c r="E360" s="30">
        <v>1789.8</v>
      </c>
      <c r="F360" s="30">
        <v>44.1</v>
      </c>
      <c r="G360" s="30">
        <v>61.8</v>
      </c>
      <c r="H360" s="25">
        <f t="shared" si="174"/>
        <v>1833.8999999999999</v>
      </c>
      <c r="I360" s="25">
        <f t="shared" si="175"/>
        <v>1851.6</v>
      </c>
      <c r="J360" s="63"/>
      <c r="K360" s="13"/>
    </row>
    <row r="361" spans="1:12" ht="34.5" customHeight="1" x14ac:dyDescent="0.25">
      <c r="A361" s="23">
        <v>2282</v>
      </c>
      <c r="B361" s="38"/>
      <c r="C361" s="68" t="s">
        <v>46</v>
      </c>
      <c r="D361" s="30">
        <v>10.5</v>
      </c>
      <c r="E361" s="30">
        <v>9.3000000000000007</v>
      </c>
      <c r="F361" s="30"/>
      <c r="G361" s="30"/>
      <c r="H361" s="25">
        <f t="shared" si="174"/>
        <v>10.5</v>
      </c>
      <c r="I361" s="25">
        <f t="shared" si="175"/>
        <v>9.3000000000000007</v>
      </c>
      <c r="J361" s="63"/>
      <c r="K361" s="13"/>
    </row>
    <row r="362" spans="1:12" ht="19.5" customHeight="1" x14ac:dyDescent="0.25">
      <c r="A362" s="23">
        <v>3000</v>
      </c>
      <c r="B362" s="38"/>
      <c r="C362" s="66" t="s">
        <v>54</v>
      </c>
      <c r="D362" s="30">
        <f>D363</f>
        <v>0</v>
      </c>
      <c r="E362" s="30">
        <f t="shared" ref="E362" si="187">E363</f>
        <v>0</v>
      </c>
      <c r="F362" s="30">
        <f>F363+F364</f>
        <v>4343.6000000000004</v>
      </c>
      <c r="G362" s="30">
        <f t="shared" ref="G362" si="188">G363+G364</f>
        <v>4511.3</v>
      </c>
      <c r="H362" s="25">
        <f t="shared" si="174"/>
        <v>4343.6000000000004</v>
      </c>
      <c r="I362" s="25">
        <f t="shared" si="175"/>
        <v>4511.3</v>
      </c>
      <c r="J362" s="63"/>
      <c r="K362" s="13"/>
    </row>
    <row r="363" spans="1:12" ht="19.5" customHeight="1" x14ac:dyDescent="0.25">
      <c r="A363" s="23">
        <v>3110</v>
      </c>
      <c r="B363" s="45"/>
      <c r="C363" s="66" t="s">
        <v>48</v>
      </c>
      <c r="D363" s="30">
        <v>0</v>
      </c>
      <c r="E363" s="30">
        <v>0</v>
      </c>
      <c r="F363" s="30">
        <v>0</v>
      </c>
      <c r="G363" s="30"/>
      <c r="H363" s="25">
        <f t="shared" si="174"/>
        <v>0</v>
      </c>
      <c r="I363" s="25">
        <f t="shared" si="175"/>
        <v>0</v>
      </c>
      <c r="J363" s="63"/>
      <c r="K363" s="13"/>
      <c r="L363" s="3"/>
    </row>
    <row r="364" spans="1:12" ht="19.5" customHeight="1" x14ac:dyDescent="0.25">
      <c r="A364" s="29">
        <v>3132</v>
      </c>
      <c r="B364" s="38"/>
      <c r="C364" s="66" t="s">
        <v>55</v>
      </c>
      <c r="D364" s="30">
        <v>0</v>
      </c>
      <c r="E364" s="30">
        <v>0</v>
      </c>
      <c r="F364" s="30">
        <v>4343.6000000000004</v>
      </c>
      <c r="G364" s="30">
        <f>167.7+4343.6</f>
        <v>4511.3</v>
      </c>
      <c r="H364" s="25">
        <f t="shared" si="174"/>
        <v>4343.6000000000004</v>
      </c>
      <c r="I364" s="25">
        <f t="shared" si="175"/>
        <v>4511.3</v>
      </c>
      <c r="J364" s="63"/>
      <c r="K364" s="13"/>
      <c r="L364" s="3"/>
    </row>
    <row r="365" spans="1:12" s="5" customFormat="1" ht="57" customHeight="1" x14ac:dyDescent="0.25">
      <c r="A365" s="31">
        <v>4713133</v>
      </c>
      <c r="B365" s="54" t="s">
        <v>63</v>
      </c>
      <c r="C365" s="65" t="s">
        <v>130</v>
      </c>
      <c r="D365" s="44">
        <f>D366</f>
        <v>150</v>
      </c>
      <c r="E365" s="44">
        <f t="shared" ref="E365:G366" si="189">E366</f>
        <v>150</v>
      </c>
      <c r="F365" s="44">
        <f t="shared" si="189"/>
        <v>0</v>
      </c>
      <c r="G365" s="44">
        <f t="shared" si="189"/>
        <v>0</v>
      </c>
      <c r="H365" s="44">
        <f t="shared" si="174"/>
        <v>150</v>
      </c>
      <c r="I365" s="44">
        <f t="shared" si="175"/>
        <v>150</v>
      </c>
      <c r="J365" s="63"/>
      <c r="K365" s="13"/>
    </row>
    <row r="366" spans="1:12" ht="21" customHeight="1" x14ac:dyDescent="0.25">
      <c r="A366" s="23">
        <v>2000</v>
      </c>
      <c r="B366" s="37"/>
      <c r="C366" s="66" t="s">
        <v>18</v>
      </c>
      <c r="D366" s="25">
        <f>D367</f>
        <v>150</v>
      </c>
      <c r="E366" s="25">
        <f t="shared" si="189"/>
        <v>150</v>
      </c>
      <c r="F366" s="25">
        <f t="shared" si="189"/>
        <v>0</v>
      </c>
      <c r="G366" s="25">
        <f t="shared" si="189"/>
        <v>0</v>
      </c>
      <c r="H366" s="25">
        <f t="shared" si="174"/>
        <v>150</v>
      </c>
      <c r="I366" s="25">
        <f t="shared" si="175"/>
        <v>150</v>
      </c>
      <c r="J366" s="63"/>
      <c r="K366" s="13"/>
    </row>
    <row r="367" spans="1:12" ht="21" customHeight="1" x14ac:dyDescent="0.25">
      <c r="A367" s="23">
        <v>2200</v>
      </c>
      <c r="B367" s="38"/>
      <c r="C367" s="66" t="s">
        <v>45</v>
      </c>
      <c r="D367" s="30">
        <f>D368+D369</f>
        <v>150</v>
      </c>
      <c r="E367" s="30">
        <f t="shared" ref="E367:G367" si="190">E368+E369</f>
        <v>150</v>
      </c>
      <c r="F367" s="30">
        <f t="shared" si="190"/>
        <v>0</v>
      </c>
      <c r="G367" s="30">
        <f t="shared" si="190"/>
        <v>0</v>
      </c>
      <c r="H367" s="25">
        <f t="shared" si="174"/>
        <v>150</v>
      </c>
      <c r="I367" s="25">
        <f t="shared" si="175"/>
        <v>150</v>
      </c>
      <c r="J367" s="63"/>
      <c r="K367" s="13"/>
    </row>
    <row r="368" spans="1:12" ht="21" customHeight="1" x14ac:dyDescent="0.25">
      <c r="A368" s="23">
        <v>2210</v>
      </c>
      <c r="B368" s="38"/>
      <c r="C368" s="66" t="s">
        <v>23</v>
      </c>
      <c r="D368" s="30">
        <v>150</v>
      </c>
      <c r="E368" s="30">
        <v>150</v>
      </c>
      <c r="F368" s="30"/>
      <c r="G368" s="30"/>
      <c r="H368" s="25">
        <f t="shared" si="174"/>
        <v>150</v>
      </c>
      <c r="I368" s="25">
        <f t="shared" si="175"/>
        <v>150</v>
      </c>
      <c r="J368" s="63"/>
      <c r="K368" s="13"/>
    </row>
    <row r="369" spans="1:11" ht="21" customHeight="1" x14ac:dyDescent="0.25">
      <c r="A369" s="23">
        <v>2240</v>
      </c>
      <c r="B369" s="38"/>
      <c r="C369" s="66" t="s">
        <v>26</v>
      </c>
      <c r="D369" s="30">
        <v>0</v>
      </c>
      <c r="E369" s="30">
        <v>0</v>
      </c>
      <c r="F369" s="30"/>
      <c r="G369" s="30"/>
      <c r="H369" s="25">
        <f t="shared" si="174"/>
        <v>0</v>
      </c>
      <c r="I369" s="25">
        <f t="shared" si="175"/>
        <v>0</v>
      </c>
      <c r="J369" s="63"/>
      <c r="K369" s="13"/>
    </row>
    <row r="370" spans="1:11" s="5" customFormat="1" ht="285.75" customHeight="1" x14ac:dyDescent="0.25">
      <c r="A370" s="51">
        <v>4713225</v>
      </c>
      <c r="B370" s="52" t="s">
        <v>95</v>
      </c>
      <c r="C370" s="72" t="s">
        <v>131</v>
      </c>
      <c r="D370" s="53">
        <f>D371</f>
        <v>0</v>
      </c>
      <c r="E370" s="53">
        <f t="shared" ref="E370:G371" si="191">E371</f>
        <v>0</v>
      </c>
      <c r="F370" s="53">
        <f t="shared" si="191"/>
        <v>46008.6</v>
      </c>
      <c r="G370" s="53">
        <f t="shared" si="191"/>
        <v>46007.6</v>
      </c>
      <c r="H370" s="44">
        <f t="shared" si="174"/>
        <v>46008.6</v>
      </c>
      <c r="I370" s="44">
        <f t="shared" si="175"/>
        <v>46007.6</v>
      </c>
      <c r="J370" s="63"/>
      <c r="K370" s="13"/>
    </row>
    <row r="371" spans="1:11" ht="24" customHeight="1" x14ac:dyDescent="0.25">
      <c r="A371" s="23">
        <v>3000</v>
      </c>
      <c r="B371" s="45"/>
      <c r="C371" s="66" t="s">
        <v>54</v>
      </c>
      <c r="D371" s="30">
        <f>D372</f>
        <v>0</v>
      </c>
      <c r="E371" s="30">
        <f t="shared" si="191"/>
        <v>0</v>
      </c>
      <c r="F371" s="30">
        <f t="shared" si="191"/>
        <v>46008.6</v>
      </c>
      <c r="G371" s="30">
        <f t="shared" si="191"/>
        <v>46007.6</v>
      </c>
      <c r="H371" s="25">
        <f t="shared" si="174"/>
        <v>46008.6</v>
      </c>
      <c r="I371" s="25">
        <f t="shared" si="175"/>
        <v>46007.6</v>
      </c>
      <c r="J371" s="63"/>
      <c r="K371" s="13"/>
    </row>
    <row r="372" spans="1:11" ht="21" customHeight="1" x14ac:dyDescent="0.25">
      <c r="A372" s="45">
        <v>3240</v>
      </c>
      <c r="B372" s="45"/>
      <c r="C372" s="66" t="s">
        <v>44</v>
      </c>
      <c r="D372" s="30"/>
      <c r="E372" s="30"/>
      <c r="F372" s="30">
        <v>46008.6</v>
      </c>
      <c r="G372" s="30">
        <v>46007.6</v>
      </c>
      <c r="H372" s="25">
        <f t="shared" si="174"/>
        <v>46008.6</v>
      </c>
      <c r="I372" s="25">
        <f t="shared" si="175"/>
        <v>46007.6</v>
      </c>
      <c r="J372" s="63"/>
      <c r="K372" s="13"/>
    </row>
    <row r="373" spans="1:11" s="5" customFormat="1" ht="38.25" customHeight="1" x14ac:dyDescent="0.25">
      <c r="A373" s="31">
        <v>4713242</v>
      </c>
      <c r="B373" s="54" t="s">
        <v>65</v>
      </c>
      <c r="C373" s="65" t="s">
        <v>66</v>
      </c>
      <c r="D373" s="44">
        <f>D374</f>
        <v>102.5</v>
      </c>
      <c r="E373" s="44">
        <f t="shared" ref="E373:G375" si="192">E374</f>
        <v>102.5</v>
      </c>
      <c r="F373" s="44">
        <f t="shared" si="192"/>
        <v>0</v>
      </c>
      <c r="G373" s="44">
        <f t="shared" si="192"/>
        <v>0</v>
      </c>
      <c r="H373" s="44">
        <f t="shared" si="174"/>
        <v>102.5</v>
      </c>
      <c r="I373" s="44">
        <f t="shared" si="175"/>
        <v>102.5</v>
      </c>
      <c r="J373" s="63"/>
      <c r="K373" s="13"/>
    </row>
    <row r="374" spans="1:11" ht="21" customHeight="1" x14ac:dyDescent="0.25">
      <c r="A374" s="23">
        <v>2000</v>
      </c>
      <c r="B374" s="23"/>
      <c r="C374" s="66" t="s">
        <v>18</v>
      </c>
      <c r="D374" s="25">
        <f>D375</f>
        <v>102.5</v>
      </c>
      <c r="E374" s="25">
        <f t="shared" si="192"/>
        <v>102.5</v>
      </c>
      <c r="F374" s="25">
        <f t="shared" si="192"/>
        <v>0</v>
      </c>
      <c r="G374" s="25">
        <f t="shared" si="192"/>
        <v>0</v>
      </c>
      <c r="H374" s="25">
        <f t="shared" si="174"/>
        <v>102.5</v>
      </c>
      <c r="I374" s="25">
        <f t="shared" si="175"/>
        <v>102.5</v>
      </c>
      <c r="J374" s="63"/>
      <c r="K374" s="13"/>
    </row>
    <row r="375" spans="1:11" ht="21" customHeight="1" x14ac:dyDescent="0.25">
      <c r="A375" s="23">
        <v>2200</v>
      </c>
      <c r="B375" s="45"/>
      <c r="C375" s="66" t="s">
        <v>45</v>
      </c>
      <c r="D375" s="30">
        <f>D376</f>
        <v>102.5</v>
      </c>
      <c r="E375" s="30">
        <f t="shared" si="192"/>
        <v>102.5</v>
      </c>
      <c r="F375" s="30">
        <f t="shared" si="192"/>
        <v>0</v>
      </c>
      <c r="G375" s="30">
        <f t="shared" si="192"/>
        <v>0</v>
      </c>
      <c r="H375" s="25">
        <f t="shared" si="174"/>
        <v>102.5</v>
      </c>
      <c r="I375" s="25">
        <f t="shared" si="175"/>
        <v>102.5</v>
      </c>
      <c r="J375" s="63"/>
      <c r="K375" s="13"/>
    </row>
    <row r="376" spans="1:11" ht="21" customHeight="1" x14ac:dyDescent="0.25">
      <c r="A376" s="23">
        <v>2210</v>
      </c>
      <c r="B376" s="45"/>
      <c r="C376" s="66" t="s">
        <v>23</v>
      </c>
      <c r="D376" s="30">
        <v>102.5</v>
      </c>
      <c r="E376" s="30">
        <v>102.5</v>
      </c>
      <c r="F376" s="30"/>
      <c r="G376" s="30"/>
      <c r="H376" s="25">
        <f t="shared" si="174"/>
        <v>102.5</v>
      </c>
      <c r="I376" s="25">
        <f t="shared" si="175"/>
        <v>102.5</v>
      </c>
      <c r="J376" s="63"/>
      <c r="K376" s="13"/>
    </row>
    <row r="377" spans="1:11" ht="40.5" customHeight="1" x14ac:dyDescent="0.25">
      <c r="A377" s="43">
        <v>4713250</v>
      </c>
      <c r="B377" s="54" t="s">
        <v>65</v>
      </c>
      <c r="C377" s="73" t="s">
        <v>89</v>
      </c>
      <c r="D377" s="49">
        <f>D378</f>
        <v>0</v>
      </c>
      <c r="E377" s="49">
        <f t="shared" ref="E377:G378" si="193">E378</f>
        <v>0</v>
      </c>
      <c r="F377" s="49">
        <f t="shared" si="193"/>
        <v>40960.5</v>
      </c>
      <c r="G377" s="49">
        <f t="shared" si="193"/>
        <v>16431.3</v>
      </c>
      <c r="H377" s="44">
        <f t="shared" si="174"/>
        <v>40960.5</v>
      </c>
      <c r="I377" s="44">
        <f t="shared" si="175"/>
        <v>16431.3</v>
      </c>
      <c r="J377" s="63"/>
      <c r="K377" s="13"/>
    </row>
    <row r="378" spans="1:11" ht="21" customHeight="1" x14ac:dyDescent="0.25">
      <c r="A378" s="23">
        <v>3000</v>
      </c>
      <c r="B378" s="45"/>
      <c r="C378" s="66" t="s">
        <v>54</v>
      </c>
      <c r="D378" s="30">
        <f>D379</f>
        <v>0</v>
      </c>
      <c r="E378" s="30">
        <f t="shared" si="193"/>
        <v>0</v>
      </c>
      <c r="F378" s="30">
        <f t="shared" si="193"/>
        <v>40960.5</v>
      </c>
      <c r="G378" s="30">
        <f t="shared" si="193"/>
        <v>16431.3</v>
      </c>
      <c r="H378" s="25">
        <f t="shared" si="174"/>
        <v>40960.5</v>
      </c>
      <c r="I378" s="25">
        <f t="shared" si="175"/>
        <v>16431.3</v>
      </c>
      <c r="J378" s="63"/>
      <c r="K378" s="13"/>
    </row>
    <row r="379" spans="1:11" ht="21" customHeight="1" x14ac:dyDescent="0.25">
      <c r="A379" s="23">
        <v>3142</v>
      </c>
      <c r="B379" s="45"/>
      <c r="C379" s="66" t="s">
        <v>132</v>
      </c>
      <c r="D379" s="30">
        <v>0</v>
      </c>
      <c r="E379" s="30">
        <v>0</v>
      </c>
      <c r="F379" s="30">
        <v>40960.5</v>
      </c>
      <c r="G379" s="30">
        <v>16431.3</v>
      </c>
      <c r="H379" s="25">
        <f t="shared" si="174"/>
        <v>40960.5</v>
      </c>
      <c r="I379" s="25">
        <f t="shared" si="175"/>
        <v>16431.3</v>
      </c>
      <c r="J379" s="63"/>
      <c r="K379" s="13"/>
    </row>
    <row r="380" spans="1:11" s="5" customFormat="1" ht="21" customHeight="1" x14ac:dyDescent="0.25">
      <c r="A380" s="31">
        <v>4714030</v>
      </c>
      <c r="B380" s="52" t="s">
        <v>67</v>
      </c>
      <c r="C380" s="72" t="s">
        <v>68</v>
      </c>
      <c r="D380" s="53">
        <f>D381+D396</f>
        <v>26231.599999999999</v>
      </c>
      <c r="E380" s="53">
        <f t="shared" ref="E380:G380" si="194">E381+E396</f>
        <v>25924.3</v>
      </c>
      <c r="F380" s="53">
        <f t="shared" si="194"/>
        <v>0</v>
      </c>
      <c r="G380" s="53">
        <f t="shared" si="194"/>
        <v>5.4</v>
      </c>
      <c r="H380" s="44">
        <f t="shared" si="174"/>
        <v>26231.599999999999</v>
      </c>
      <c r="I380" s="44">
        <f t="shared" si="175"/>
        <v>25929.7</v>
      </c>
      <c r="J380" s="63"/>
      <c r="K380" s="13"/>
    </row>
    <row r="381" spans="1:11" ht="21" customHeight="1" x14ac:dyDescent="0.25">
      <c r="A381" s="23">
        <v>2000</v>
      </c>
      <c r="B381" s="37"/>
      <c r="C381" s="66" t="s">
        <v>18</v>
      </c>
      <c r="D381" s="25">
        <f>D382+D384+D385+D395</f>
        <v>26231.599999999999</v>
      </c>
      <c r="E381" s="25">
        <f>E382+E384+E385+E395</f>
        <v>25924.3</v>
      </c>
      <c r="F381" s="25">
        <f t="shared" ref="F381:G381" si="195">F382+F384+F385</f>
        <v>0</v>
      </c>
      <c r="G381" s="25">
        <f t="shared" si="195"/>
        <v>5.4</v>
      </c>
      <c r="H381" s="25">
        <f t="shared" si="174"/>
        <v>26231.599999999999</v>
      </c>
      <c r="I381" s="25">
        <f t="shared" si="175"/>
        <v>25929.7</v>
      </c>
      <c r="J381" s="63"/>
      <c r="K381" s="13"/>
    </row>
    <row r="382" spans="1:11" ht="21" customHeight="1" x14ac:dyDescent="0.25">
      <c r="A382" s="23">
        <v>2110</v>
      </c>
      <c r="B382" s="37"/>
      <c r="C382" s="66" t="s">
        <v>19</v>
      </c>
      <c r="D382" s="25">
        <f>D383</f>
        <v>18899.2</v>
      </c>
      <c r="E382" s="25">
        <f t="shared" ref="E382:G382" si="196">E383</f>
        <v>18899.2</v>
      </c>
      <c r="F382" s="25">
        <f t="shared" si="196"/>
        <v>0</v>
      </c>
      <c r="G382" s="25">
        <f t="shared" si="196"/>
        <v>0</v>
      </c>
      <c r="H382" s="25">
        <f t="shared" si="174"/>
        <v>18899.2</v>
      </c>
      <c r="I382" s="25">
        <f t="shared" si="175"/>
        <v>18899.2</v>
      </c>
      <c r="J382" s="63"/>
      <c r="K382" s="13"/>
    </row>
    <row r="383" spans="1:11" ht="21" customHeight="1" x14ac:dyDescent="0.25">
      <c r="A383" s="23">
        <v>2111</v>
      </c>
      <c r="B383" s="37"/>
      <c r="C383" s="66" t="s">
        <v>20</v>
      </c>
      <c r="D383" s="25">
        <v>18899.2</v>
      </c>
      <c r="E383" s="25">
        <v>18899.2</v>
      </c>
      <c r="F383" s="25"/>
      <c r="G383" s="25"/>
      <c r="H383" s="25">
        <f t="shared" si="174"/>
        <v>18899.2</v>
      </c>
      <c r="I383" s="25">
        <f t="shared" si="175"/>
        <v>18899.2</v>
      </c>
      <c r="J383" s="63"/>
      <c r="K383" s="13"/>
    </row>
    <row r="384" spans="1:11" ht="21" customHeight="1" x14ac:dyDescent="0.25">
      <c r="A384" s="23">
        <v>2120</v>
      </c>
      <c r="B384" s="38"/>
      <c r="C384" s="66" t="s">
        <v>21</v>
      </c>
      <c r="D384" s="30">
        <v>4157.8999999999996</v>
      </c>
      <c r="E384" s="30">
        <v>4114.3</v>
      </c>
      <c r="F384" s="30"/>
      <c r="G384" s="30"/>
      <c r="H384" s="25">
        <f t="shared" si="174"/>
        <v>4157.8999999999996</v>
      </c>
      <c r="I384" s="25">
        <f t="shared" si="175"/>
        <v>4114.3</v>
      </c>
      <c r="J384" s="63"/>
      <c r="K384" s="13"/>
    </row>
    <row r="385" spans="1:11" ht="21" customHeight="1" x14ac:dyDescent="0.25">
      <c r="A385" s="23">
        <v>2200</v>
      </c>
      <c r="B385" s="38"/>
      <c r="C385" s="66" t="s">
        <v>45</v>
      </c>
      <c r="D385" s="30">
        <f>D386+D387+D388+D394</f>
        <v>3174.2</v>
      </c>
      <c r="E385" s="30">
        <f t="shared" ref="E385:G385" si="197">E386+E387+E388+E394</f>
        <v>2910.8000000000006</v>
      </c>
      <c r="F385" s="30">
        <f t="shared" si="197"/>
        <v>0</v>
      </c>
      <c r="G385" s="30">
        <f t="shared" si="197"/>
        <v>5.4</v>
      </c>
      <c r="H385" s="25">
        <f t="shared" si="174"/>
        <v>3174.2</v>
      </c>
      <c r="I385" s="25">
        <f t="shared" si="175"/>
        <v>2916.2000000000007</v>
      </c>
      <c r="J385" s="63"/>
      <c r="K385" s="13"/>
    </row>
    <row r="386" spans="1:11" ht="21" customHeight="1" x14ac:dyDescent="0.25">
      <c r="A386" s="23">
        <v>2210</v>
      </c>
      <c r="B386" s="38"/>
      <c r="C386" s="66" t="s">
        <v>23</v>
      </c>
      <c r="D386" s="30">
        <v>411.2</v>
      </c>
      <c r="E386" s="30">
        <v>411.2</v>
      </c>
      <c r="F386" s="30"/>
      <c r="G386" s="30"/>
      <c r="H386" s="25">
        <f t="shared" si="174"/>
        <v>411.2</v>
      </c>
      <c r="I386" s="25">
        <f t="shared" si="175"/>
        <v>411.2</v>
      </c>
      <c r="J386" s="63"/>
      <c r="K386" s="13"/>
    </row>
    <row r="387" spans="1:11" ht="21" customHeight="1" x14ac:dyDescent="0.25">
      <c r="A387" s="23">
        <v>2240</v>
      </c>
      <c r="B387" s="38"/>
      <c r="C387" s="66" t="s">
        <v>26</v>
      </c>
      <c r="D387" s="30">
        <v>730.3</v>
      </c>
      <c r="E387" s="30">
        <v>715.7</v>
      </c>
      <c r="F387" s="30"/>
      <c r="G387" s="30"/>
      <c r="H387" s="25">
        <f t="shared" si="174"/>
        <v>730.3</v>
      </c>
      <c r="I387" s="25">
        <f t="shared" si="175"/>
        <v>715.7</v>
      </c>
      <c r="J387" s="63"/>
      <c r="K387" s="13"/>
    </row>
    <row r="388" spans="1:11" ht="21" customHeight="1" x14ac:dyDescent="0.25">
      <c r="A388" s="23">
        <v>2270</v>
      </c>
      <c r="B388" s="38"/>
      <c r="C388" s="68" t="s">
        <v>52</v>
      </c>
      <c r="D388" s="30">
        <f>D389+D390+D391+D392+D393</f>
        <v>2027.7</v>
      </c>
      <c r="E388" s="30">
        <f t="shared" ref="E388:G388" si="198">E389+E390+E391+E392+E393</f>
        <v>1780.0000000000002</v>
      </c>
      <c r="F388" s="30">
        <f t="shared" si="198"/>
        <v>0</v>
      </c>
      <c r="G388" s="30">
        <f t="shared" si="198"/>
        <v>5.4</v>
      </c>
      <c r="H388" s="25">
        <f t="shared" si="174"/>
        <v>2027.7</v>
      </c>
      <c r="I388" s="25">
        <f t="shared" si="175"/>
        <v>1785.4000000000003</v>
      </c>
      <c r="J388" s="63"/>
      <c r="K388" s="13"/>
    </row>
    <row r="389" spans="1:11" ht="19.5" customHeight="1" x14ac:dyDescent="0.25">
      <c r="A389" s="23">
        <v>2271</v>
      </c>
      <c r="B389" s="38"/>
      <c r="C389" s="68" t="s">
        <v>29</v>
      </c>
      <c r="D389" s="30">
        <v>1578.9</v>
      </c>
      <c r="E389" s="30">
        <v>1341.4</v>
      </c>
      <c r="F389" s="30"/>
      <c r="G389" s="30"/>
      <c r="H389" s="25">
        <f t="shared" si="174"/>
        <v>1578.9</v>
      </c>
      <c r="I389" s="25">
        <f t="shared" si="175"/>
        <v>1341.4</v>
      </c>
      <c r="J389" s="63"/>
      <c r="K389" s="13"/>
    </row>
    <row r="390" spans="1:11" ht="19.5" customHeight="1" x14ac:dyDescent="0.25">
      <c r="A390" s="23">
        <v>2272</v>
      </c>
      <c r="B390" s="38"/>
      <c r="C390" s="68" t="s">
        <v>30</v>
      </c>
      <c r="D390" s="30">
        <v>36.1</v>
      </c>
      <c r="E390" s="30">
        <v>30</v>
      </c>
      <c r="F390" s="30"/>
      <c r="G390" s="30"/>
      <c r="H390" s="25">
        <f t="shared" si="174"/>
        <v>36.1</v>
      </c>
      <c r="I390" s="25">
        <f t="shared" si="175"/>
        <v>30</v>
      </c>
      <c r="J390" s="63"/>
      <c r="K390" s="13"/>
    </row>
    <row r="391" spans="1:11" ht="19.5" customHeight="1" x14ac:dyDescent="0.25">
      <c r="A391" s="23">
        <v>2273</v>
      </c>
      <c r="B391" s="38"/>
      <c r="C391" s="68" t="s">
        <v>31</v>
      </c>
      <c r="D391" s="30">
        <v>330.7</v>
      </c>
      <c r="E391" s="30">
        <v>329.9</v>
      </c>
      <c r="F391" s="30"/>
      <c r="G391" s="30">
        <v>5.4</v>
      </c>
      <c r="H391" s="25">
        <f t="shared" si="174"/>
        <v>330.7</v>
      </c>
      <c r="I391" s="25">
        <f t="shared" si="175"/>
        <v>335.29999999999995</v>
      </c>
      <c r="J391" s="63"/>
      <c r="K391" s="13"/>
    </row>
    <row r="392" spans="1:11" ht="19.5" customHeight="1" x14ac:dyDescent="0.25">
      <c r="A392" s="23">
        <v>2274</v>
      </c>
      <c r="B392" s="38"/>
      <c r="C392" s="68" t="s">
        <v>32</v>
      </c>
      <c r="D392" s="30">
        <v>56.8</v>
      </c>
      <c r="E392" s="30">
        <v>53.5</v>
      </c>
      <c r="F392" s="30"/>
      <c r="G392" s="30"/>
      <c r="H392" s="25">
        <f t="shared" si="174"/>
        <v>56.8</v>
      </c>
      <c r="I392" s="25">
        <f t="shared" si="175"/>
        <v>53.5</v>
      </c>
      <c r="J392" s="63"/>
      <c r="K392" s="13"/>
    </row>
    <row r="393" spans="1:11" ht="21" customHeight="1" x14ac:dyDescent="0.25">
      <c r="A393" s="23">
        <v>2275</v>
      </c>
      <c r="B393" s="37"/>
      <c r="C393" s="68" t="s">
        <v>82</v>
      </c>
      <c r="D393" s="25">
        <v>25.2</v>
      </c>
      <c r="E393" s="25">
        <v>25.2</v>
      </c>
      <c r="F393" s="25"/>
      <c r="G393" s="25"/>
      <c r="H393" s="25">
        <f t="shared" si="174"/>
        <v>25.2</v>
      </c>
      <c r="I393" s="25">
        <f t="shared" si="175"/>
        <v>25.2</v>
      </c>
      <c r="J393" s="63"/>
      <c r="K393" s="13"/>
    </row>
    <row r="394" spans="1:11" ht="33" customHeight="1" x14ac:dyDescent="0.25">
      <c r="A394" s="23">
        <v>2282</v>
      </c>
      <c r="B394" s="38"/>
      <c r="C394" s="68" t="s">
        <v>46</v>
      </c>
      <c r="D394" s="30">
        <v>5</v>
      </c>
      <c r="E394" s="30">
        <v>3.9</v>
      </c>
      <c r="F394" s="30"/>
      <c r="G394" s="30"/>
      <c r="H394" s="25">
        <f t="shared" si="174"/>
        <v>5</v>
      </c>
      <c r="I394" s="25">
        <f t="shared" si="175"/>
        <v>3.9</v>
      </c>
      <c r="J394" s="63"/>
      <c r="K394" s="13"/>
    </row>
    <row r="395" spans="1:11" ht="33" customHeight="1" x14ac:dyDescent="0.25">
      <c r="A395" s="26">
        <v>2800</v>
      </c>
      <c r="B395" s="38"/>
      <c r="C395" s="66" t="s">
        <v>37</v>
      </c>
      <c r="D395" s="30">
        <v>0.3</v>
      </c>
      <c r="E395" s="30"/>
      <c r="F395" s="30"/>
      <c r="G395" s="30"/>
      <c r="H395" s="25">
        <f t="shared" si="174"/>
        <v>0.3</v>
      </c>
      <c r="I395" s="25">
        <f t="shared" si="175"/>
        <v>0</v>
      </c>
      <c r="J395" s="63"/>
      <c r="K395" s="13"/>
    </row>
    <row r="396" spans="1:11" ht="19.5" customHeight="1" x14ac:dyDescent="0.25">
      <c r="A396" s="23">
        <v>3000</v>
      </c>
      <c r="B396" s="45"/>
      <c r="C396" s="66" t="s">
        <v>54</v>
      </c>
      <c r="D396" s="30">
        <f>D397</f>
        <v>0</v>
      </c>
      <c r="E396" s="30">
        <f t="shared" ref="E396:G396" si="199">E397</f>
        <v>0</v>
      </c>
      <c r="F396" s="30">
        <f t="shared" si="199"/>
        <v>0</v>
      </c>
      <c r="G396" s="30">
        <f t="shared" si="199"/>
        <v>0</v>
      </c>
      <c r="H396" s="25">
        <f t="shared" si="174"/>
        <v>0</v>
      </c>
      <c r="I396" s="25">
        <f t="shared" si="175"/>
        <v>0</v>
      </c>
      <c r="J396" s="63"/>
      <c r="K396" s="13"/>
    </row>
    <row r="397" spans="1:11" ht="19.5" customHeight="1" x14ac:dyDescent="0.25">
      <c r="A397" s="23">
        <v>3110</v>
      </c>
      <c r="B397" s="45"/>
      <c r="C397" s="66" t="s">
        <v>48</v>
      </c>
      <c r="D397" s="30"/>
      <c r="E397" s="30"/>
      <c r="F397" s="30"/>
      <c r="G397" s="30"/>
      <c r="H397" s="25">
        <f t="shared" si="174"/>
        <v>0</v>
      </c>
      <c r="I397" s="25">
        <f t="shared" si="175"/>
        <v>0</v>
      </c>
      <c r="J397" s="63"/>
      <c r="K397" s="13"/>
    </row>
    <row r="398" spans="1:11" s="5" customFormat="1" ht="45.75" customHeight="1" x14ac:dyDescent="0.25">
      <c r="A398" s="31">
        <v>4714060</v>
      </c>
      <c r="B398" s="52" t="s">
        <v>69</v>
      </c>
      <c r="C398" s="72" t="s">
        <v>70</v>
      </c>
      <c r="D398" s="53">
        <f t="shared" ref="D398:G398" si="200">D399+D413</f>
        <v>10814.4</v>
      </c>
      <c r="E398" s="53">
        <f t="shared" si="200"/>
        <v>10499.599999999999</v>
      </c>
      <c r="F398" s="53">
        <f t="shared" si="200"/>
        <v>9451.2000000000007</v>
      </c>
      <c r="G398" s="53">
        <f t="shared" si="200"/>
        <v>9352.7000000000007</v>
      </c>
      <c r="H398" s="44">
        <f t="shared" ref="H398:H461" si="201">D398+F398</f>
        <v>20265.599999999999</v>
      </c>
      <c r="I398" s="44">
        <f t="shared" ref="I398:I461" si="202">E398+G398</f>
        <v>19852.3</v>
      </c>
      <c r="J398" s="63"/>
      <c r="K398" s="13"/>
    </row>
    <row r="399" spans="1:11" ht="18.75" customHeight="1" x14ac:dyDescent="0.25">
      <c r="A399" s="23">
        <v>2000</v>
      </c>
      <c r="B399" s="37"/>
      <c r="C399" s="66" t="s">
        <v>18</v>
      </c>
      <c r="D399" s="25">
        <f>D400+D402+D403+D412</f>
        <v>10814.4</v>
      </c>
      <c r="E399" s="25">
        <f t="shared" ref="E399:G399" si="203">E400+E402+E403+E412</f>
        <v>10499.599999999999</v>
      </c>
      <c r="F399" s="25">
        <f t="shared" si="203"/>
        <v>2146</v>
      </c>
      <c r="G399" s="25">
        <f t="shared" si="203"/>
        <v>2975.8</v>
      </c>
      <c r="H399" s="25">
        <f t="shared" si="201"/>
        <v>12960.4</v>
      </c>
      <c r="I399" s="25">
        <f t="shared" si="202"/>
        <v>13475.399999999998</v>
      </c>
      <c r="J399" s="63"/>
      <c r="K399" s="13"/>
    </row>
    <row r="400" spans="1:11" ht="18.75" customHeight="1" x14ac:dyDescent="0.25">
      <c r="A400" s="23">
        <v>2110</v>
      </c>
      <c r="B400" s="37"/>
      <c r="C400" s="66" t="s">
        <v>19</v>
      </c>
      <c r="D400" s="25">
        <f>D401</f>
        <v>7238.8</v>
      </c>
      <c r="E400" s="25">
        <f t="shared" ref="E400:G400" si="204">E401</f>
        <v>7238.8</v>
      </c>
      <c r="F400" s="25">
        <f t="shared" si="204"/>
        <v>1407.6</v>
      </c>
      <c r="G400" s="25">
        <f t="shared" si="204"/>
        <v>1318.8</v>
      </c>
      <c r="H400" s="25">
        <f t="shared" si="201"/>
        <v>8646.4</v>
      </c>
      <c r="I400" s="25">
        <f t="shared" si="202"/>
        <v>8557.6</v>
      </c>
      <c r="J400" s="63"/>
      <c r="K400" s="13"/>
    </row>
    <row r="401" spans="1:11" ht="21" customHeight="1" x14ac:dyDescent="0.25">
      <c r="A401" s="23">
        <v>2111</v>
      </c>
      <c r="B401" s="37"/>
      <c r="C401" s="66" t="s">
        <v>20</v>
      </c>
      <c r="D401" s="25">
        <v>7238.8</v>
      </c>
      <c r="E401" s="25">
        <v>7238.8</v>
      </c>
      <c r="F401" s="25">
        <v>1407.6</v>
      </c>
      <c r="G401" s="25">
        <v>1318.8</v>
      </c>
      <c r="H401" s="25">
        <f t="shared" si="201"/>
        <v>8646.4</v>
      </c>
      <c r="I401" s="25">
        <f t="shared" si="202"/>
        <v>8557.6</v>
      </c>
      <c r="J401" s="63"/>
      <c r="K401" s="13"/>
    </row>
    <row r="402" spans="1:11" ht="21" customHeight="1" x14ac:dyDescent="0.25">
      <c r="A402" s="23">
        <v>2120</v>
      </c>
      <c r="B402" s="38"/>
      <c r="C402" s="66" t="s">
        <v>21</v>
      </c>
      <c r="D402" s="30">
        <v>1592.6</v>
      </c>
      <c r="E402" s="30">
        <v>1529.1</v>
      </c>
      <c r="F402" s="30">
        <v>309.7</v>
      </c>
      <c r="G402" s="30">
        <v>284.60000000000002</v>
      </c>
      <c r="H402" s="25">
        <f t="shared" si="201"/>
        <v>1902.3</v>
      </c>
      <c r="I402" s="25">
        <f t="shared" si="202"/>
        <v>1813.6999999999998</v>
      </c>
      <c r="J402" s="63"/>
      <c r="K402" s="13"/>
    </row>
    <row r="403" spans="1:11" ht="21" customHeight="1" x14ac:dyDescent="0.25">
      <c r="A403" s="23">
        <v>2200</v>
      </c>
      <c r="B403" s="38"/>
      <c r="C403" s="66" t="s">
        <v>45</v>
      </c>
      <c r="D403" s="30">
        <f>D404+D405+D406+D411</f>
        <v>1983.0000000000002</v>
      </c>
      <c r="E403" s="30">
        <f t="shared" ref="E403:G403" si="205">E404+E405+E406+E411</f>
        <v>1731.6999999999998</v>
      </c>
      <c r="F403" s="30">
        <f t="shared" si="205"/>
        <v>374.90000000000003</v>
      </c>
      <c r="G403" s="30">
        <f t="shared" si="205"/>
        <v>1119.8999999999999</v>
      </c>
      <c r="H403" s="25">
        <f t="shared" si="201"/>
        <v>2357.9</v>
      </c>
      <c r="I403" s="25">
        <f t="shared" si="202"/>
        <v>2851.5999999999995</v>
      </c>
      <c r="J403" s="63"/>
      <c r="K403" s="13"/>
    </row>
    <row r="404" spans="1:11" ht="21" customHeight="1" x14ac:dyDescent="0.25">
      <c r="A404" s="23">
        <v>2210</v>
      </c>
      <c r="B404" s="38"/>
      <c r="C404" s="66" t="s">
        <v>23</v>
      </c>
      <c r="D404" s="30">
        <v>116.8</v>
      </c>
      <c r="E404" s="30">
        <v>114.6</v>
      </c>
      <c r="F404" s="30">
        <f>31.8</f>
        <v>31.8</v>
      </c>
      <c r="G404" s="30">
        <v>480.8</v>
      </c>
      <c r="H404" s="25">
        <f t="shared" si="201"/>
        <v>148.6</v>
      </c>
      <c r="I404" s="25">
        <f t="shared" si="202"/>
        <v>595.4</v>
      </c>
      <c r="J404" s="63"/>
      <c r="K404" s="13"/>
    </row>
    <row r="405" spans="1:11" ht="21" customHeight="1" x14ac:dyDescent="0.25">
      <c r="A405" s="23">
        <v>2240</v>
      </c>
      <c r="B405" s="38"/>
      <c r="C405" s="66" t="s">
        <v>26</v>
      </c>
      <c r="D405" s="30">
        <v>445.4</v>
      </c>
      <c r="E405" s="30">
        <v>398.2</v>
      </c>
      <c r="F405" s="30">
        <f>262.1</f>
        <v>262.10000000000002</v>
      </c>
      <c r="G405" s="30">
        <f>484.3</f>
        <v>484.3</v>
      </c>
      <c r="H405" s="25">
        <f t="shared" si="201"/>
        <v>707.5</v>
      </c>
      <c r="I405" s="25">
        <f t="shared" si="202"/>
        <v>882.5</v>
      </c>
      <c r="J405" s="63"/>
      <c r="K405" s="13"/>
    </row>
    <row r="406" spans="1:11" ht="21" customHeight="1" x14ac:dyDescent="0.25">
      <c r="A406" s="23">
        <v>2270</v>
      </c>
      <c r="B406" s="38"/>
      <c r="C406" s="68" t="s">
        <v>52</v>
      </c>
      <c r="D406" s="30">
        <f>D407+D408+D409+D410</f>
        <v>1409.1000000000001</v>
      </c>
      <c r="E406" s="30">
        <f t="shared" ref="E406:G406" si="206">E407+E408+E409+E410</f>
        <v>1207.8</v>
      </c>
      <c r="F406" s="30">
        <f t="shared" si="206"/>
        <v>73</v>
      </c>
      <c r="G406" s="30">
        <f t="shared" si="206"/>
        <v>133.70000000000002</v>
      </c>
      <c r="H406" s="25">
        <f t="shared" si="201"/>
        <v>1482.1000000000001</v>
      </c>
      <c r="I406" s="25">
        <f t="shared" si="202"/>
        <v>1341.5</v>
      </c>
      <c r="J406" s="63"/>
      <c r="K406" s="13"/>
    </row>
    <row r="407" spans="1:11" ht="21" customHeight="1" x14ac:dyDescent="0.25">
      <c r="A407" s="23">
        <v>2271</v>
      </c>
      <c r="B407" s="38"/>
      <c r="C407" s="68" t="s">
        <v>29</v>
      </c>
      <c r="D407" s="30">
        <v>584.70000000000005</v>
      </c>
      <c r="E407" s="30">
        <v>428.2</v>
      </c>
      <c r="F407" s="30">
        <v>15</v>
      </c>
      <c r="G407" s="30">
        <v>53.2</v>
      </c>
      <c r="H407" s="25">
        <f t="shared" si="201"/>
        <v>599.70000000000005</v>
      </c>
      <c r="I407" s="25">
        <f t="shared" si="202"/>
        <v>481.4</v>
      </c>
      <c r="J407" s="63"/>
      <c r="K407" s="13"/>
    </row>
    <row r="408" spans="1:11" ht="21" customHeight="1" x14ac:dyDescent="0.25">
      <c r="A408" s="23">
        <v>2272</v>
      </c>
      <c r="B408" s="38"/>
      <c r="C408" s="68" t="s">
        <v>30</v>
      </c>
      <c r="D408" s="30">
        <v>15</v>
      </c>
      <c r="E408" s="30">
        <v>13.6</v>
      </c>
      <c r="F408" s="30">
        <v>0.8</v>
      </c>
      <c r="G408" s="30">
        <v>0.1</v>
      </c>
      <c r="H408" s="25">
        <f t="shared" si="201"/>
        <v>15.8</v>
      </c>
      <c r="I408" s="25">
        <f t="shared" si="202"/>
        <v>13.7</v>
      </c>
      <c r="J408" s="63"/>
      <c r="K408" s="13"/>
    </row>
    <row r="409" spans="1:11" ht="21" customHeight="1" x14ac:dyDescent="0.25">
      <c r="A409" s="23">
        <v>2273</v>
      </c>
      <c r="B409" s="38"/>
      <c r="C409" s="68" t="s">
        <v>31</v>
      </c>
      <c r="D409" s="30">
        <v>784</v>
      </c>
      <c r="E409" s="30">
        <v>742.5</v>
      </c>
      <c r="F409" s="30">
        <v>39.200000000000003</v>
      </c>
      <c r="G409" s="30">
        <v>0</v>
      </c>
      <c r="H409" s="25">
        <f t="shared" si="201"/>
        <v>823.2</v>
      </c>
      <c r="I409" s="25">
        <f t="shared" si="202"/>
        <v>742.5</v>
      </c>
      <c r="J409" s="63"/>
      <c r="K409" s="13"/>
    </row>
    <row r="410" spans="1:11" ht="21" customHeight="1" x14ac:dyDescent="0.25">
      <c r="A410" s="23">
        <v>2275</v>
      </c>
      <c r="B410" s="37"/>
      <c r="C410" s="68" t="s">
        <v>82</v>
      </c>
      <c r="D410" s="25">
        <v>25.4</v>
      </c>
      <c r="E410" s="25">
        <v>23.5</v>
      </c>
      <c r="F410" s="25">
        <v>18</v>
      </c>
      <c r="G410" s="25">
        <v>80.400000000000006</v>
      </c>
      <c r="H410" s="25">
        <f t="shared" si="201"/>
        <v>43.4</v>
      </c>
      <c r="I410" s="25">
        <f t="shared" si="202"/>
        <v>103.9</v>
      </c>
      <c r="J410" s="63"/>
      <c r="K410" s="13"/>
    </row>
    <row r="411" spans="1:11" ht="33" customHeight="1" x14ac:dyDescent="0.25">
      <c r="A411" s="23">
        <v>2282</v>
      </c>
      <c r="B411" s="38"/>
      <c r="C411" s="68" t="s">
        <v>46</v>
      </c>
      <c r="D411" s="30">
        <v>11.7</v>
      </c>
      <c r="E411" s="30">
        <v>11.1</v>
      </c>
      <c r="F411" s="30">
        <v>8</v>
      </c>
      <c r="G411" s="30">
        <v>21.1</v>
      </c>
      <c r="H411" s="25">
        <f t="shared" si="201"/>
        <v>19.7</v>
      </c>
      <c r="I411" s="25">
        <f t="shared" si="202"/>
        <v>32.200000000000003</v>
      </c>
      <c r="J411" s="63"/>
      <c r="K411" s="13"/>
    </row>
    <row r="412" spans="1:11" ht="21" customHeight="1" x14ac:dyDescent="0.25">
      <c r="A412" s="26">
        <v>2800</v>
      </c>
      <c r="B412" s="38"/>
      <c r="C412" s="66" t="s">
        <v>47</v>
      </c>
      <c r="D412" s="30"/>
      <c r="E412" s="30"/>
      <c r="F412" s="30">
        <v>53.8</v>
      </c>
      <c r="G412" s="30">
        <v>252.5</v>
      </c>
      <c r="H412" s="25">
        <f t="shared" si="201"/>
        <v>53.8</v>
      </c>
      <c r="I412" s="25">
        <f t="shared" si="202"/>
        <v>252.5</v>
      </c>
      <c r="J412" s="63"/>
      <c r="K412" s="13"/>
    </row>
    <row r="413" spans="1:11" ht="18.75" customHeight="1" x14ac:dyDescent="0.25">
      <c r="A413" s="23">
        <v>3000</v>
      </c>
      <c r="B413" s="38"/>
      <c r="C413" s="66" t="s">
        <v>54</v>
      </c>
      <c r="D413" s="30">
        <f>D414</f>
        <v>0</v>
      </c>
      <c r="E413" s="30">
        <f t="shared" ref="E413" si="207">E414</f>
        <v>0</v>
      </c>
      <c r="F413" s="30">
        <f>F414+F415</f>
        <v>7305.2</v>
      </c>
      <c r="G413" s="30">
        <f t="shared" ref="G413" si="208">G414+G415</f>
        <v>6376.9</v>
      </c>
      <c r="H413" s="25">
        <f t="shared" si="201"/>
        <v>7305.2</v>
      </c>
      <c r="I413" s="25">
        <f t="shared" si="202"/>
        <v>6376.9</v>
      </c>
      <c r="J413" s="63"/>
      <c r="K413" s="13"/>
    </row>
    <row r="414" spans="1:11" ht="18" customHeight="1" x14ac:dyDescent="0.25">
      <c r="A414" s="23">
        <v>3110</v>
      </c>
      <c r="B414" s="38"/>
      <c r="C414" s="66" t="s">
        <v>48</v>
      </c>
      <c r="D414" s="30"/>
      <c r="E414" s="30"/>
      <c r="F414" s="30">
        <v>1700.2</v>
      </c>
      <c r="G414" s="30">
        <v>1886.6</v>
      </c>
      <c r="H414" s="25">
        <f t="shared" si="201"/>
        <v>1700.2</v>
      </c>
      <c r="I414" s="25">
        <f t="shared" si="202"/>
        <v>1886.6</v>
      </c>
      <c r="J414" s="63"/>
      <c r="K414" s="13"/>
    </row>
    <row r="415" spans="1:11" ht="18" customHeight="1" x14ac:dyDescent="0.25">
      <c r="A415" s="29">
        <v>3132</v>
      </c>
      <c r="B415" s="38"/>
      <c r="C415" s="66" t="s">
        <v>55</v>
      </c>
      <c r="D415" s="30">
        <v>0</v>
      </c>
      <c r="E415" s="30">
        <v>0</v>
      </c>
      <c r="F415" s="30">
        <v>5605</v>
      </c>
      <c r="G415" s="30">
        <v>4490.3</v>
      </c>
      <c r="H415" s="25">
        <f t="shared" si="201"/>
        <v>5605</v>
      </c>
      <c r="I415" s="25">
        <f t="shared" si="202"/>
        <v>4490.3</v>
      </c>
      <c r="J415" s="63"/>
      <c r="K415" s="13"/>
    </row>
    <row r="416" spans="1:11" s="5" customFormat="1" ht="42.75" customHeight="1" x14ac:dyDescent="0.25">
      <c r="A416" s="31">
        <v>4714081</v>
      </c>
      <c r="B416" s="52" t="s">
        <v>71</v>
      </c>
      <c r="C416" s="73" t="s">
        <v>72</v>
      </c>
      <c r="D416" s="53">
        <f>D417</f>
        <v>4003.8</v>
      </c>
      <c r="E416" s="53">
        <f t="shared" ref="E416:G416" si="209">E417</f>
        <v>3946.4</v>
      </c>
      <c r="F416" s="53">
        <f t="shared" si="209"/>
        <v>0</v>
      </c>
      <c r="G416" s="53">
        <f t="shared" si="209"/>
        <v>0</v>
      </c>
      <c r="H416" s="44">
        <f t="shared" si="201"/>
        <v>4003.8</v>
      </c>
      <c r="I416" s="44">
        <f t="shared" si="202"/>
        <v>3946.4</v>
      </c>
      <c r="J416" s="63"/>
      <c r="K416" s="13"/>
    </row>
    <row r="417" spans="1:11" ht="21" customHeight="1" x14ac:dyDescent="0.25">
      <c r="A417" s="23">
        <v>2000</v>
      </c>
      <c r="B417" s="37"/>
      <c r="C417" s="66" t="s">
        <v>18</v>
      </c>
      <c r="D417" s="25">
        <f>D418+D420+D421</f>
        <v>4003.8</v>
      </c>
      <c r="E417" s="25">
        <f t="shared" ref="E417:G417" si="210">E418+E420+E421</f>
        <v>3946.4</v>
      </c>
      <c r="F417" s="25">
        <f t="shared" si="210"/>
        <v>0</v>
      </c>
      <c r="G417" s="25">
        <f t="shared" si="210"/>
        <v>0</v>
      </c>
      <c r="H417" s="25">
        <f t="shared" si="201"/>
        <v>4003.8</v>
      </c>
      <c r="I417" s="25">
        <f t="shared" si="202"/>
        <v>3946.4</v>
      </c>
      <c r="J417" s="63"/>
      <c r="K417" s="13"/>
    </row>
    <row r="418" spans="1:11" ht="21" customHeight="1" x14ac:dyDescent="0.25">
      <c r="A418" s="23">
        <v>2110</v>
      </c>
      <c r="B418" s="37"/>
      <c r="C418" s="66" t="s">
        <v>19</v>
      </c>
      <c r="D418" s="25">
        <f>D419</f>
        <v>3011</v>
      </c>
      <c r="E418" s="25">
        <f t="shared" ref="E418:G418" si="211">E419</f>
        <v>3011</v>
      </c>
      <c r="F418" s="25">
        <f t="shared" si="211"/>
        <v>0</v>
      </c>
      <c r="G418" s="25">
        <f t="shared" si="211"/>
        <v>0</v>
      </c>
      <c r="H418" s="25">
        <f t="shared" si="201"/>
        <v>3011</v>
      </c>
      <c r="I418" s="25">
        <f t="shared" si="202"/>
        <v>3011</v>
      </c>
      <c r="J418" s="63"/>
      <c r="K418" s="13"/>
    </row>
    <row r="419" spans="1:11" ht="21" customHeight="1" x14ac:dyDescent="0.25">
      <c r="A419" s="23">
        <v>2111</v>
      </c>
      <c r="B419" s="37"/>
      <c r="C419" s="66" t="s">
        <v>20</v>
      </c>
      <c r="D419" s="25">
        <v>3011</v>
      </c>
      <c r="E419" s="25">
        <v>3011</v>
      </c>
      <c r="F419" s="25"/>
      <c r="G419" s="25"/>
      <c r="H419" s="25">
        <f t="shared" si="201"/>
        <v>3011</v>
      </c>
      <c r="I419" s="25">
        <f t="shared" si="202"/>
        <v>3011</v>
      </c>
      <c r="J419" s="63"/>
      <c r="K419" s="13"/>
    </row>
    <row r="420" spans="1:11" ht="21" customHeight="1" x14ac:dyDescent="0.25">
      <c r="A420" s="23">
        <v>2120</v>
      </c>
      <c r="B420" s="38"/>
      <c r="C420" s="66" t="s">
        <v>21</v>
      </c>
      <c r="D420" s="30">
        <v>662.5</v>
      </c>
      <c r="E420" s="30">
        <v>645</v>
      </c>
      <c r="F420" s="30"/>
      <c r="G420" s="30"/>
      <c r="H420" s="25">
        <f t="shared" si="201"/>
        <v>662.5</v>
      </c>
      <c r="I420" s="25">
        <f t="shared" si="202"/>
        <v>645</v>
      </c>
      <c r="J420" s="63"/>
      <c r="K420" s="13"/>
    </row>
    <row r="421" spans="1:11" ht="21" customHeight="1" x14ac:dyDescent="0.25">
      <c r="A421" s="23">
        <v>2200</v>
      </c>
      <c r="B421" s="38"/>
      <c r="C421" s="66" t="s">
        <v>45</v>
      </c>
      <c r="D421" s="30">
        <f>D422+D423+D424</f>
        <v>330.29999999999995</v>
      </c>
      <c r="E421" s="30">
        <f t="shared" ref="E421" si="212">E422+E423+E424</f>
        <v>290.40000000000003</v>
      </c>
      <c r="F421" s="39"/>
      <c r="G421" s="39"/>
      <c r="H421" s="25">
        <f t="shared" si="201"/>
        <v>330.29999999999995</v>
      </c>
      <c r="I421" s="25">
        <f t="shared" si="202"/>
        <v>290.40000000000003</v>
      </c>
      <c r="J421" s="63"/>
      <c r="K421" s="13"/>
    </row>
    <row r="422" spans="1:11" ht="21" customHeight="1" x14ac:dyDescent="0.25">
      <c r="A422" s="23">
        <v>2210</v>
      </c>
      <c r="B422" s="38"/>
      <c r="C422" s="66" t="s">
        <v>23</v>
      </c>
      <c r="D422" s="30">
        <v>58.3</v>
      </c>
      <c r="E422" s="30">
        <v>58.3</v>
      </c>
      <c r="F422" s="39"/>
      <c r="G422" s="39"/>
      <c r="H422" s="25">
        <f t="shared" si="201"/>
        <v>58.3</v>
      </c>
      <c r="I422" s="25">
        <f t="shared" si="202"/>
        <v>58.3</v>
      </c>
      <c r="J422" s="63"/>
      <c r="K422" s="13"/>
    </row>
    <row r="423" spans="1:11" ht="21" customHeight="1" x14ac:dyDescent="0.25">
      <c r="A423" s="23">
        <v>2240</v>
      </c>
      <c r="B423" s="38"/>
      <c r="C423" s="66" t="s">
        <v>26</v>
      </c>
      <c r="D423" s="30">
        <v>202.6</v>
      </c>
      <c r="E423" s="30">
        <v>201.8</v>
      </c>
      <c r="F423" s="39"/>
      <c r="G423" s="39"/>
      <c r="H423" s="25">
        <f t="shared" si="201"/>
        <v>202.6</v>
      </c>
      <c r="I423" s="25">
        <f t="shared" si="202"/>
        <v>201.8</v>
      </c>
      <c r="J423" s="63"/>
      <c r="K423" s="13"/>
    </row>
    <row r="424" spans="1:11" ht="21" customHeight="1" x14ac:dyDescent="0.25">
      <c r="A424" s="23">
        <v>2270</v>
      </c>
      <c r="B424" s="38"/>
      <c r="C424" s="68" t="s">
        <v>52</v>
      </c>
      <c r="D424" s="30">
        <f>D425+D426+D427</f>
        <v>69.400000000000006</v>
      </c>
      <c r="E424" s="30">
        <f t="shared" ref="E424" si="213">E425+E426+E427</f>
        <v>30.3</v>
      </c>
      <c r="F424" s="39"/>
      <c r="G424" s="39"/>
      <c r="H424" s="25">
        <f t="shared" si="201"/>
        <v>69.400000000000006</v>
      </c>
      <c r="I424" s="25">
        <f t="shared" si="202"/>
        <v>30.3</v>
      </c>
      <c r="J424" s="63"/>
      <c r="K424" s="13"/>
    </row>
    <row r="425" spans="1:11" ht="18" customHeight="1" x14ac:dyDescent="0.25">
      <c r="A425" s="23">
        <v>2271</v>
      </c>
      <c r="B425" s="38"/>
      <c r="C425" s="68" t="s">
        <v>29</v>
      </c>
      <c r="D425" s="30">
        <v>52.6</v>
      </c>
      <c r="E425" s="30">
        <v>16.3</v>
      </c>
      <c r="F425" s="39"/>
      <c r="G425" s="39"/>
      <c r="H425" s="25">
        <f t="shared" si="201"/>
        <v>52.6</v>
      </c>
      <c r="I425" s="25">
        <f t="shared" si="202"/>
        <v>16.3</v>
      </c>
      <c r="J425" s="63"/>
      <c r="K425" s="13"/>
    </row>
    <row r="426" spans="1:11" ht="18" customHeight="1" x14ac:dyDescent="0.25">
      <c r="A426" s="23">
        <v>2272</v>
      </c>
      <c r="B426" s="38"/>
      <c r="C426" s="68" t="s">
        <v>30</v>
      </c>
      <c r="D426" s="30">
        <v>1.3</v>
      </c>
      <c r="E426" s="30">
        <v>0.5</v>
      </c>
      <c r="F426" s="39"/>
      <c r="G426" s="39"/>
      <c r="H426" s="25">
        <f t="shared" si="201"/>
        <v>1.3</v>
      </c>
      <c r="I426" s="25">
        <f t="shared" si="202"/>
        <v>0.5</v>
      </c>
      <c r="J426" s="63"/>
      <c r="K426" s="13"/>
    </row>
    <row r="427" spans="1:11" ht="18" customHeight="1" x14ac:dyDescent="0.25">
      <c r="A427" s="23">
        <v>2273</v>
      </c>
      <c r="B427" s="38"/>
      <c r="C427" s="68" t="s">
        <v>31</v>
      </c>
      <c r="D427" s="30">
        <v>15.5</v>
      </c>
      <c r="E427" s="30">
        <v>13.5</v>
      </c>
      <c r="F427" s="39"/>
      <c r="G427" s="39"/>
      <c r="H427" s="25">
        <f t="shared" si="201"/>
        <v>15.5</v>
      </c>
      <c r="I427" s="25">
        <f t="shared" si="202"/>
        <v>13.5</v>
      </c>
      <c r="J427" s="63"/>
      <c r="K427" s="13"/>
    </row>
    <row r="428" spans="1:11" s="5" customFormat="1" ht="43.5" customHeight="1" x14ac:dyDescent="0.25">
      <c r="A428" s="31">
        <v>4715031</v>
      </c>
      <c r="B428" s="52" t="s">
        <v>73</v>
      </c>
      <c r="C428" s="72" t="s">
        <v>74</v>
      </c>
      <c r="D428" s="53">
        <f>D429</f>
        <v>55027.7</v>
      </c>
      <c r="E428" s="53">
        <f t="shared" ref="E428" si="214">E429</f>
        <v>54392.7</v>
      </c>
      <c r="F428" s="53">
        <f>F429+F445</f>
        <v>5276.8</v>
      </c>
      <c r="G428" s="53">
        <f t="shared" ref="G428" si="215">G429+G445</f>
        <v>5254.4</v>
      </c>
      <c r="H428" s="44">
        <f t="shared" si="201"/>
        <v>60304.5</v>
      </c>
      <c r="I428" s="44">
        <f t="shared" si="202"/>
        <v>59647.1</v>
      </c>
      <c r="J428" s="63"/>
      <c r="K428" s="13"/>
    </row>
    <row r="429" spans="1:11" ht="22.5" customHeight="1" x14ac:dyDescent="0.25">
      <c r="A429" s="23">
        <v>2000</v>
      </c>
      <c r="B429" s="37"/>
      <c r="C429" s="66" t="s">
        <v>18</v>
      </c>
      <c r="D429" s="25">
        <f>D430+D432+D433+D438+D443+D444</f>
        <v>55027.7</v>
      </c>
      <c r="E429" s="25">
        <f t="shared" ref="E429:G429" si="216">E430+E432+E433+E438+E443+E444</f>
        <v>54392.7</v>
      </c>
      <c r="F429" s="25">
        <f t="shared" si="216"/>
        <v>50</v>
      </c>
      <c r="G429" s="25">
        <f t="shared" si="216"/>
        <v>248</v>
      </c>
      <c r="H429" s="25">
        <f t="shared" si="201"/>
        <v>55077.7</v>
      </c>
      <c r="I429" s="25">
        <f t="shared" si="202"/>
        <v>54640.7</v>
      </c>
      <c r="J429" s="63"/>
      <c r="K429" s="13"/>
    </row>
    <row r="430" spans="1:11" ht="22.5" customHeight="1" x14ac:dyDescent="0.25">
      <c r="A430" s="23">
        <v>2110</v>
      </c>
      <c r="B430" s="37"/>
      <c r="C430" s="66" t="s">
        <v>19</v>
      </c>
      <c r="D430" s="25">
        <f>D431</f>
        <v>34794.9</v>
      </c>
      <c r="E430" s="25">
        <f t="shared" ref="E430:G430" si="217">E431</f>
        <v>34794.9</v>
      </c>
      <c r="F430" s="25">
        <f t="shared" si="217"/>
        <v>0</v>
      </c>
      <c r="G430" s="25">
        <f t="shared" si="217"/>
        <v>32.299999999999997</v>
      </c>
      <c r="H430" s="25">
        <f t="shared" si="201"/>
        <v>34794.9</v>
      </c>
      <c r="I430" s="25">
        <f t="shared" si="202"/>
        <v>34827.200000000004</v>
      </c>
      <c r="J430" s="63"/>
      <c r="K430" s="13"/>
    </row>
    <row r="431" spans="1:11" ht="22.5" customHeight="1" x14ac:dyDescent="0.25">
      <c r="A431" s="23">
        <v>2111</v>
      </c>
      <c r="B431" s="37"/>
      <c r="C431" s="66" t="s">
        <v>20</v>
      </c>
      <c r="D431" s="25">
        <v>34794.9</v>
      </c>
      <c r="E431" s="25">
        <v>34794.9</v>
      </c>
      <c r="F431" s="25"/>
      <c r="G431" s="25">
        <v>32.299999999999997</v>
      </c>
      <c r="H431" s="25">
        <f t="shared" si="201"/>
        <v>34794.9</v>
      </c>
      <c r="I431" s="25">
        <f t="shared" si="202"/>
        <v>34827.200000000004</v>
      </c>
      <c r="J431" s="63"/>
      <c r="K431" s="13"/>
    </row>
    <row r="432" spans="1:11" ht="22.5" customHeight="1" x14ac:dyDescent="0.25">
      <c r="A432" s="23">
        <v>2120</v>
      </c>
      <c r="B432" s="38"/>
      <c r="C432" s="66" t="s">
        <v>21</v>
      </c>
      <c r="D432" s="30">
        <v>7535.7</v>
      </c>
      <c r="E432" s="30">
        <v>7457.2</v>
      </c>
      <c r="F432" s="30"/>
      <c r="G432" s="30">
        <v>7.1</v>
      </c>
      <c r="H432" s="25">
        <f t="shared" si="201"/>
        <v>7535.7</v>
      </c>
      <c r="I432" s="25">
        <f t="shared" si="202"/>
        <v>7464.3</v>
      </c>
      <c r="J432" s="63"/>
      <c r="K432" s="13"/>
    </row>
    <row r="433" spans="1:11" ht="22.5" customHeight="1" x14ac:dyDescent="0.25">
      <c r="A433" s="23">
        <v>2200</v>
      </c>
      <c r="B433" s="38"/>
      <c r="C433" s="66" t="s">
        <v>45</v>
      </c>
      <c r="D433" s="30">
        <f>D434+D435+D436+D437</f>
        <v>8317.7999999999993</v>
      </c>
      <c r="E433" s="30">
        <f t="shared" ref="E433:G433" si="218">E434+E435+E436+E437</f>
        <v>8296.2999999999993</v>
      </c>
      <c r="F433" s="30">
        <f t="shared" si="218"/>
        <v>0</v>
      </c>
      <c r="G433" s="30">
        <f t="shared" si="218"/>
        <v>208.6</v>
      </c>
      <c r="H433" s="25">
        <f t="shared" si="201"/>
        <v>8317.7999999999993</v>
      </c>
      <c r="I433" s="25">
        <f t="shared" si="202"/>
        <v>8504.9</v>
      </c>
      <c r="J433" s="63"/>
      <c r="K433" s="13"/>
    </row>
    <row r="434" spans="1:11" ht="22.5" customHeight="1" x14ac:dyDescent="0.25">
      <c r="A434" s="23">
        <v>2210</v>
      </c>
      <c r="B434" s="38"/>
      <c r="C434" s="66" t="s">
        <v>23</v>
      </c>
      <c r="D434" s="30">
        <v>2755</v>
      </c>
      <c r="E434" s="30">
        <v>2754.8</v>
      </c>
      <c r="F434" s="30"/>
      <c r="G434" s="30">
        <v>78.8</v>
      </c>
      <c r="H434" s="25">
        <f t="shared" si="201"/>
        <v>2755</v>
      </c>
      <c r="I434" s="25">
        <f t="shared" si="202"/>
        <v>2833.6000000000004</v>
      </c>
      <c r="J434" s="63"/>
      <c r="K434" s="13"/>
    </row>
    <row r="435" spans="1:11" ht="22.5" customHeight="1" x14ac:dyDescent="0.25">
      <c r="A435" s="23">
        <v>2220</v>
      </c>
      <c r="B435" s="38"/>
      <c r="C435" s="66" t="s">
        <v>109</v>
      </c>
      <c r="D435" s="30">
        <v>48.8</v>
      </c>
      <c r="E435" s="30">
        <v>48.8</v>
      </c>
      <c r="F435" s="30"/>
      <c r="G435" s="30"/>
      <c r="H435" s="25">
        <f t="shared" si="201"/>
        <v>48.8</v>
      </c>
      <c r="I435" s="25">
        <f t="shared" si="202"/>
        <v>48.8</v>
      </c>
      <c r="J435" s="63"/>
      <c r="K435" s="13"/>
    </row>
    <row r="436" spans="1:11" ht="22.5" customHeight="1" x14ac:dyDescent="0.25">
      <c r="A436" s="23">
        <v>2240</v>
      </c>
      <c r="B436" s="38"/>
      <c r="C436" s="66" t="s">
        <v>26</v>
      </c>
      <c r="D436" s="30">
        <v>3073.3</v>
      </c>
      <c r="E436" s="30">
        <v>3053.5</v>
      </c>
      <c r="F436" s="30"/>
      <c r="G436" s="30">
        <v>96.8</v>
      </c>
      <c r="H436" s="25">
        <f t="shared" si="201"/>
        <v>3073.3</v>
      </c>
      <c r="I436" s="25">
        <f t="shared" si="202"/>
        <v>3150.3</v>
      </c>
      <c r="J436" s="63"/>
      <c r="K436" s="13"/>
    </row>
    <row r="437" spans="1:11" ht="22.5" customHeight="1" x14ac:dyDescent="0.25">
      <c r="A437" s="23">
        <v>2250</v>
      </c>
      <c r="B437" s="38"/>
      <c r="C437" s="66" t="s">
        <v>27</v>
      </c>
      <c r="D437" s="30">
        <v>2440.6999999999998</v>
      </c>
      <c r="E437" s="30">
        <v>2439.1999999999998</v>
      </c>
      <c r="F437" s="30"/>
      <c r="G437" s="30">
        <f>33</f>
        <v>33</v>
      </c>
      <c r="H437" s="25">
        <f t="shared" si="201"/>
        <v>2440.6999999999998</v>
      </c>
      <c r="I437" s="25">
        <f t="shared" si="202"/>
        <v>2472.1999999999998</v>
      </c>
      <c r="J437" s="63"/>
      <c r="K437" s="13"/>
    </row>
    <row r="438" spans="1:11" ht="22.5" customHeight="1" x14ac:dyDescent="0.25">
      <c r="A438" s="23">
        <v>2270</v>
      </c>
      <c r="B438" s="38"/>
      <c r="C438" s="68" t="s">
        <v>52</v>
      </c>
      <c r="D438" s="30">
        <f>D439+D440+D441+D442</f>
        <v>4349.3</v>
      </c>
      <c r="E438" s="30">
        <f t="shared" ref="E438:G438" si="219">E439+E440+E441+E442</f>
        <v>3814.3</v>
      </c>
      <c r="F438" s="30">
        <f t="shared" si="219"/>
        <v>0</v>
      </c>
      <c r="G438" s="30">
        <f t="shared" si="219"/>
        <v>0</v>
      </c>
      <c r="H438" s="25">
        <f t="shared" si="201"/>
        <v>4349.3</v>
      </c>
      <c r="I438" s="25">
        <f t="shared" si="202"/>
        <v>3814.3</v>
      </c>
      <c r="J438" s="63"/>
      <c r="K438" s="13"/>
    </row>
    <row r="439" spans="1:11" ht="22.5" customHeight="1" x14ac:dyDescent="0.25">
      <c r="A439" s="23">
        <v>2271</v>
      </c>
      <c r="B439" s="38"/>
      <c r="C439" s="68" t="s">
        <v>29</v>
      </c>
      <c r="D439" s="30">
        <v>3044.9</v>
      </c>
      <c r="E439" s="30">
        <v>2574.5</v>
      </c>
      <c r="F439" s="30"/>
      <c r="G439" s="30"/>
      <c r="H439" s="25">
        <f t="shared" si="201"/>
        <v>3044.9</v>
      </c>
      <c r="I439" s="25">
        <f t="shared" si="202"/>
        <v>2574.5</v>
      </c>
      <c r="J439" s="63"/>
      <c r="K439" s="13"/>
    </row>
    <row r="440" spans="1:11" ht="22.5" customHeight="1" x14ac:dyDescent="0.25">
      <c r="A440" s="23">
        <v>2272</v>
      </c>
      <c r="B440" s="38"/>
      <c r="C440" s="68" t="s">
        <v>30</v>
      </c>
      <c r="D440" s="30">
        <v>201.3</v>
      </c>
      <c r="E440" s="30">
        <v>183.9</v>
      </c>
      <c r="F440" s="30"/>
      <c r="G440" s="30"/>
      <c r="H440" s="25">
        <f t="shared" si="201"/>
        <v>201.3</v>
      </c>
      <c r="I440" s="25">
        <f t="shared" si="202"/>
        <v>183.9</v>
      </c>
      <c r="J440" s="63"/>
      <c r="K440" s="13"/>
    </row>
    <row r="441" spans="1:11" ht="22.5" customHeight="1" x14ac:dyDescent="0.25">
      <c r="A441" s="23">
        <v>2273</v>
      </c>
      <c r="B441" s="38"/>
      <c r="C441" s="68" t="s">
        <v>31</v>
      </c>
      <c r="D441" s="30">
        <v>1082.5999999999999</v>
      </c>
      <c r="E441" s="30">
        <v>1036.9000000000001</v>
      </c>
      <c r="F441" s="30"/>
      <c r="G441" s="30"/>
      <c r="H441" s="25">
        <f t="shared" si="201"/>
        <v>1082.5999999999999</v>
      </c>
      <c r="I441" s="25">
        <f t="shared" si="202"/>
        <v>1036.9000000000001</v>
      </c>
      <c r="J441" s="63"/>
      <c r="K441" s="13"/>
    </row>
    <row r="442" spans="1:11" ht="22.5" customHeight="1" x14ac:dyDescent="0.25">
      <c r="A442" s="23">
        <v>2275</v>
      </c>
      <c r="B442" s="37"/>
      <c r="C442" s="68" t="s">
        <v>82</v>
      </c>
      <c r="D442" s="25">
        <v>20.5</v>
      </c>
      <c r="E442" s="25">
        <v>19</v>
      </c>
      <c r="F442" s="25"/>
      <c r="G442" s="25"/>
      <c r="H442" s="25">
        <f t="shared" si="201"/>
        <v>20.5</v>
      </c>
      <c r="I442" s="25">
        <f t="shared" si="202"/>
        <v>19</v>
      </c>
      <c r="J442" s="63"/>
      <c r="K442" s="13"/>
    </row>
    <row r="443" spans="1:11" ht="42" customHeight="1" x14ac:dyDescent="0.25">
      <c r="A443" s="23">
        <v>2282</v>
      </c>
      <c r="B443" s="38"/>
      <c r="C443" s="68" t="s">
        <v>46</v>
      </c>
      <c r="D443" s="30">
        <v>30</v>
      </c>
      <c r="E443" s="30">
        <v>30</v>
      </c>
      <c r="F443" s="30"/>
      <c r="G443" s="30"/>
      <c r="H443" s="25">
        <f t="shared" si="201"/>
        <v>30</v>
      </c>
      <c r="I443" s="25">
        <f t="shared" si="202"/>
        <v>30</v>
      </c>
      <c r="J443" s="63"/>
      <c r="K443" s="13"/>
    </row>
    <row r="444" spans="1:11" ht="22.5" customHeight="1" x14ac:dyDescent="0.25">
      <c r="A444" s="26">
        <v>2800</v>
      </c>
      <c r="B444" s="38"/>
      <c r="C444" s="66" t="s">
        <v>47</v>
      </c>
      <c r="D444" s="39"/>
      <c r="E444" s="39"/>
      <c r="F444" s="30">
        <v>50</v>
      </c>
      <c r="G444" s="30"/>
      <c r="H444" s="25">
        <f t="shared" si="201"/>
        <v>50</v>
      </c>
      <c r="I444" s="25">
        <f t="shared" si="202"/>
        <v>0</v>
      </c>
      <c r="J444" s="63"/>
      <c r="K444" s="13"/>
    </row>
    <row r="445" spans="1:11" ht="22.5" customHeight="1" x14ac:dyDescent="0.25">
      <c r="A445" s="23">
        <v>3000</v>
      </c>
      <c r="B445" s="38"/>
      <c r="C445" s="66" t="s">
        <v>54</v>
      </c>
      <c r="D445" s="30">
        <f>D446</f>
        <v>0</v>
      </c>
      <c r="E445" s="30">
        <f t="shared" ref="E445" si="220">E446</f>
        <v>0</v>
      </c>
      <c r="F445" s="30">
        <f>F446+F447</f>
        <v>5226.8</v>
      </c>
      <c r="G445" s="30">
        <f t="shared" ref="G445" si="221">G446+G447</f>
        <v>5006.3999999999996</v>
      </c>
      <c r="H445" s="25">
        <f t="shared" si="201"/>
        <v>5226.8</v>
      </c>
      <c r="I445" s="25">
        <f t="shared" si="202"/>
        <v>5006.3999999999996</v>
      </c>
      <c r="J445" s="63"/>
      <c r="K445" s="13"/>
    </row>
    <row r="446" spans="1:11" ht="22.5" customHeight="1" x14ac:dyDescent="0.25">
      <c r="A446" s="23">
        <v>3110</v>
      </c>
      <c r="B446" s="38"/>
      <c r="C446" s="66" t="s">
        <v>48</v>
      </c>
      <c r="D446" s="30"/>
      <c r="E446" s="30"/>
      <c r="F446" s="30">
        <v>286.10000000000002</v>
      </c>
      <c r="G446" s="30">
        <v>286</v>
      </c>
      <c r="H446" s="25">
        <f t="shared" si="201"/>
        <v>286.10000000000002</v>
      </c>
      <c r="I446" s="25">
        <f t="shared" si="202"/>
        <v>286</v>
      </c>
      <c r="J446" s="63"/>
      <c r="K446" s="13"/>
    </row>
    <row r="447" spans="1:11" ht="22.5" customHeight="1" x14ac:dyDescent="0.25">
      <c r="A447" s="29">
        <v>3132</v>
      </c>
      <c r="B447" s="38"/>
      <c r="C447" s="66" t="s">
        <v>55</v>
      </c>
      <c r="D447" s="30">
        <v>0</v>
      </c>
      <c r="E447" s="30">
        <v>0</v>
      </c>
      <c r="F447" s="30">
        <v>4940.7</v>
      </c>
      <c r="G447" s="30">
        <v>4720.3999999999996</v>
      </c>
      <c r="H447" s="25">
        <f t="shared" si="201"/>
        <v>4940.7</v>
      </c>
      <c r="I447" s="25">
        <f t="shared" si="202"/>
        <v>4720.3999999999996</v>
      </c>
      <c r="J447" s="63"/>
      <c r="K447" s="13"/>
    </row>
    <row r="448" spans="1:11" s="5" customFormat="1" ht="61.5" customHeight="1" x14ac:dyDescent="0.25">
      <c r="A448" s="31">
        <v>4715061</v>
      </c>
      <c r="B448" s="52" t="s">
        <v>73</v>
      </c>
      <c r="C448" s="72" t="s">
        <v>75</v>
      </c>
      <c r="D448" s="53">
        <f>D449</f>
        <v>150</v>
      </c>
      <c r="E448" s="53">
        <f t="shared" ref="E448:G450" si="222">E449</f>
        <v>149.5</v>
      </c>
      <c r="F448" s="53">
        <f t="shared" si="222"/>
        <v>0</v>
      </c>
      <c r="G448" s="53">
        <f t="shared" si="222"/>
        <v>0</v>
      </c>
      <c r="H448" s="44">
        <f t="shared" si="201"/>
        <v>150</v>
      </c>
      <c r="I448" s="44">
        <f t="shared" si="202"/>
        <v>149.5</v>
      </c>
      <c r="J448" s="63"/>
      <c r="K448" s="13"/>
    </row>
    <row r="449" spans="1:11" ht="26.25" customHeight="1" x14ac:dyDescent="0.25">
      <c r="A449" s="23">
        <v>2000</v>
      </c>
      <c r="B449" s="37"/>
      <c r="C449" s="66" t="s">
        <v>18</v>
      </c>
      <c r="D449" s="25">
        <f>D450</f>
        <v>150</v>
      </c>
      <c r="E449" s="25">
        <f t="shared" si="222"/>
        <v>149.5</v>
      </c>
      <c r="F449" s="25">
        <f t="shared" si="222"/>
        <v>0</v>
      </c>
      <c r="G449" s="25">
        <f t="shared" si="222"/>
        <v>0</v>
      </c>
      <c r="H449" s="25">
        <f t="shared" si="201"/>
        <v>150</v>
      </c>
      <c r="I449" s="25">
        <f t="shared" si="202"/>
        <v>149.5</v>
      </c>
      <c r="J449" s="63"/>
      <c r="K449" s="13"/>
    </row>
    <row r="450" spans="1:11" ht="26.25" customHeight="1" x14ac:dyDescent="0.25">
      <c r="A450" s="23">
        <v>2200</v>
      </c>
      <c r="B450" s="38"/>
      <c r="C450" s="66" t="s">
        <v>45</v>
      </c>
      <c r="D450" s="30">
        <f>D451</f>
        <v>150</v>
      </c>
      <c r="E450" s="30">
        <f t="shared" si="222"/>
        <v>149.5</v>
      </c>
      <c r="F450" s="30">
        <f t="shared" si="222"/>
        <v>0</v>
      </c>
      <c r="G450" s="30">
        <f t="shared" si="222"/>
        <v>0</v>
      </c>
      <c r="H450" s="25">
        <f t="shared" si="201"/>
        <v>150</v>
      </c>
      <c r="I450" s="25">
        <f t="shared" si="202"/>
        <v>149.5</v>
      </c>
      <c r="J450" s="63"/>
      <c r="K450" s="13"/>
    </row>
    <row r="451" spans="1:11" ht="26.25" customHeight="1" x14ac:dyDescent="0.25">
      <c r="A451" s="23">
        <v>2210</v>
      </c>
      <c r="B451" s="38"/>
      <c r="C451" s="66" t="s">
        <v>23</v>
      </c>
      <c r="D451" s="30">
        <v>150</v>
      </c>
      <c r="E451" s="30">
        <v>149.5</v>
      </c>
      <c r="F451" s="30"/>
      <c r="G451" s="30"/>
      <c r="H451" s="25">
        <f t="shared" si="201"/>
        <v>150</v>
      </c>
      <c r="I451" s="25">
        <f t="shared" si="202"/>
        <v>149.5</v>
      </c>
      <c r="J451" s="63"/>
      <c r="K451" s="13"/>
    </row>
    <row r="452" spans="1:11" s="5" customFormat="1" ht="32.25" customHeight="1" x14ac:dyDescent="0.25">
      <c r="A452" s="31">
        <v>4716011</v>
      </c>
      <c r="B452" s="52" t="s">
        <v>84</v>
      </c>
      <c r="C452" s="72" t="s">
        <v>79</v>
      </c>
      <c r="D452" s="53">
        <f>D453+D456</f>
        <v>4816.7</v>
      </c>
      <c r="E452" s="53">
        <f t="shared" ref="E452" si="223">E453+E456</f>
        <v>2363.9</v>
      </c>
      <c r="F452" s="53">
        <f t="shared" ref="F452" si="224">F453+F456</f>
        <v>194961.19999999998</v>
      </c>
      <c r="G452" s="53">
        <f t="shared" ref="G452" si="225">G453+G456</f>
        <v>123315</v>
      </c>
      <c r="H452" s="44">
        <f t="shared" si="201"/>
        <v>199777.9</v>
      </c>
      <c r="I452" s="44">
        <f t="shared" si="202"/>
        <v>125678.9</v>
      </c>
      <c r="J452" s="63"/>
      <c r="K452" s="13"/>
    </row>
    <row r="453" spans="1:11" ht="25.5" customHeight="1" x14ac:dyDescent="0.25">
      <c r="A453" s="23">
        <v>2000</v>
      </c>
      <c r="B453" s="37"/>
      <c r="C453" s="66" t="s">
        <v>18</v>
      </c>
      <c r="D453" s="25">
        <f>D454</f>
        <v>4816.7</v>
      </c>
      <c r="E453" s="25">
        <f t="shared" ref="E453:E454" si="226">E454</f>
        <v>2363.9</v>
      </c>
      <c r="F453" s="25">
        <f t="shared" ref="F453:F454" si="227">F454</f>
        <v>0</v>
      </c>
      <c r="G453" s="25">
        <f t="shared" ref="G453:G454" si="228">G454</f>
        <v>0</v>
      </c>
      <c r="H453" s="25">
        <f t="shared" si="201"/>
        <v>4816.7</v>
      </c>
      <c r="I453" s="25">
        <f t="shared" si="202"/>
        <v>2363.9</v>
      </c>
      <c r="J453" s="63"/>
      <c r="K453" s="13"/>
    </row>
    <row r="454" spans="1:11" ht="25.5" customHeight="1" x14ac:dyDescent="0.25">
      <c r="A454" s="16">
        <v>2600</v>
      </c>
      <c r="B454" s="40"/>
      <c r="C454" s="69" t="s">
        <v>64</v>
      </c>
      <c r="D454" s="25">
        <f>D455</f>
        <v>4816.7</v>
      </c>
      <c r="E454" s="25">
        <f t="shared" si="226"/>
        <v>2363.9</v>
      </c>
      <c r="F454" s="25">
        <f t="shared" si="227"/>
        <v>0</v>
      </c>
      <c r="G454" s="25">
        <f t="shared" si="228"/>
        <v>0</v>
      </c>
      <c r="H454" s="25">
        <f t="shared" si="201"/>
        <v>4816.7</v>
      </c>
      <c r="I454" s="25">
        <f t="shared" si="202"/>
        <v>2363.9</v>
      </c>
      <c r="J454" s="63"/>
      <c r="K454" s="13"/>
    </row>
    <row r="455" spans="1:11" ht="37.5" customHeight="1" x14ac:dyDescent="0.25">
      <c r="A455" s="16">
        <v>2610</v>
      </c>
      <c r="B455" s="40"/>
      <c r="C455" s="68" t="s">
        <v>43</v>
      </c>
      <c r="D455" s="25">
        <v>4816.7</v>
      </c>
      <c r="E455" s="25">
        <v>2363.9</v>
      </c>
      <c r="F455" s="25"/>
      <c r="G455" s="25"/>
      <c r="H455" s="25">
        <f t="shared" si="201"/>
        <v>4816.7</v>
      </c>
      <c r="I455" s="25">
        <f t="shared" si="202"/>
        <v>2363.9</v>
      </c>
      <c r="J455" s="63"/>
      <c r="K455" s="13"/>
    </row>
    <row r="456" spans="1:11" ht="24.75" customHeight="1" x14ac:dyDescent="0.25">
      <c r="A456" s="23">
        <v>3000</v>
      </c>
      <c r="B456" s="38"/>
      <c r="C456" s="66" t="s">
        <v>54</v>
      </c>
      <c r="D456" s="30">
        <f>D457+D458+D459</f>
        <v>0</v>
      </c>
      <c r="E456" s="30">
        <f t="shared" ref="E456:G456" si="229">E457+E458+E459</f>
        <v>0</v>
      </c>
      <c r="F456" s="30">
        <f t="shared" si="229"/>
        <v>194961.19999999998</v>
      </c>
      <c r="G456" s="30">
        <f t="shared" si="229"/>
        <v>123315</v>
      </c>
      <c r="H456" s="25">
        <f t="shared" si="201"/>
        <v>194961.19999999998</v>
      </c>
      <c r="I456" s="25">
        <f t="shared" si="202"/>
        <v>123315</v>
      </c>
      <c r="J456" s="63"/>
      <c r="K456" s="13"/>
    </row>
    <row r="457" spans="1:11" ht="27.75" customHeight="1" x14ac:dyDescent="0.25">
      <c r="A457" s="23">
        <v>3131</v>
      </c>
      <c r="B457" s="38"/>
      <c r="C457" s="66" t="s">
        <v>76</v>
      </c>
      <c r="D457" s="30"/>
      <c r="E457" s="30"/>
      <c r="F457" s="30">
        <v>173281.3</v>
      </c>
      <c r="G457" s="30">
        <v>107831.9</v>
      </c>
      <c r="H457" s="25">
        <f t="shared" si="201"/>
        <v>173281.3</v>
      </c>
      <c r="I457" s="25">
        <f t="shared" si="202"/>
        <v>107831.9</v>
      </c>
      <c r="J457" s="63"/>
      <c r="K457" s="13"/>
    </row>
    <row r="458" spans="1:11" ht="27.75" customHeight="1" x14ac:dyDescent="0.25">
      <c r="A458" s="29">
        <v>3132</v>
      </c>
      <c r="B458" s="38"/>
      <c r="C458" s="66" t="s">
        <v>55</v>
      </c>
      <c r="D458" s="30"/>
      <c r="E458" s="30"/>
      <c r="F458" s="30">
        <v>20329.900000000001</v>
      </c>
      <c r="G458" s="30">
        <v>14309.8</v>
      </c>
      <c r="H458" s="25">
        <f t="shared" si="201"/>
        <v>20329.900000000001</v>
      </c>
      <c r="I458" s="25">
        <f t="shared" si="202"/>
        <v>14309.8</v>
      </c>
      <c r="J458" s="63"/>
      <c r="K458" s="13"/>
    </row>
    <row r="459" spans="1:11" ht="27.75" customHeight="1" x14ac:dyDescent="0.25">
      <c r="A459" s="29">
        <v>3210</v>
      </c>
      <c r="B459" s="38"/>
      <c r="C459" s="66" t="s">
        <v>77</v>
      </c>
      <c r="D459" s="55"/>
      <c r="E459" s="55"/>
      <c r="F459" s="55">
        <v>1350</v>
      </c>
      <c r="G459" s="55">
        <v>1173.3</v>
      </c>
      <c r="H459" s="25">
        <f t="shared" si="201"/>
        <v>1350</v>
      </c>
      <c r="I459" s="25">
        <f t="shared" si="202"/>
        <v>1173.3</v>
      </c>
      <c r="J459" s="63"/>
      <c r="K459" s="13"/>
    </row>
    <row r="460" spans="1:11" s="5" customFormat="1" ht="27" customHeight="1" x14ac:dyDescent="0.25">
      <c r="A460" s="36">
        <v>4716015</v>
      </c>
      <c r="B460" s="64" t="s">
        <v>78</v>
      </c>
      <c r="C460" s="72" t="s">
        <v>96</v>
      </c>
      <c r="D460" s="53">
        <f>D461</f>
        <v>0</v>
      </c>
      <c r="E460" s="53">
        <f t="shared" ref="E460:G465" si="230">E461</f>
        <v>0</v>
      </c>
      <c r="F460" s="53">
        <f t="shared" si="230"/>
        <v>44139.8</v>
      </c>
      <c r="G460" s="53">
        <f t="shared" si="230"/>
        <v>35634.5</v>
      </c>
      <c r="H460" s="44">
        <f t="shared" si="201"/>
        <v>44139.8</v>
      </c>
      <c r="I460" s="44">
        <f t="shared" si="202"/>
        <v>35634.5</v>
      </c>
      <c r="J460" s="63"/>
      <c r="K460" s="13"/>
    </row>
    <row r="461" spans="1:11" ht="22.5" customHeight="1" x14ac:dyDescent="0.25">
      <c r="A461" s="23">
        <v>3000</v>
      </c>
      <c r="B461" s="38"/>
      <c r="C461" s="66" t="s">
        <v>54</v>
      </c>
      <c r="D461" s="30">
        <f>D462+D463</f>
        <v>0</v>
      </c>
      <c r="E461" s="30">
        <f t="shared" ref="E461:G461" si="231">E462+E463</f>
        <v>0</v>
      </c>
      <c r="F461" s="30">
        <f t="shared" si="231"/>
        <v>44139.8</v>
      </c>
      <c r="G461" s="30">
        <f t="shared" si="231"/>
        <v>35634.5</v>
      </c>
      <c r="H461" s="25">
        <f t="shared" si="201"/>
        <v>44139.8</v>
      </c>
      <c r="I461" s="25">
        <f t="shared" si="202"/>
        <v>35634.5</v>
      </c>
      <c r="J461" s="63"/>
      <c r="K461" s="13"/>
    </row>
    <row r="462" spans="1:11" ht="22.5" customHeight="1" x14ac:dyDescent="0.25">
      <c r="A462" s="23">
        <v>3131</v>
      </c>
      <c r="B462" s="38"/>
      <c r="C462" s="66" t="s">
        <v>76</v>
      </c>
      <c r="D462" s="30"/>
      <c r="E462" s="30"/>
      <c r="F462" s="30">
        <v>44139.8</v>
      </c>
      <c r="G462" s="30">
        <f>1781.7+33852.8</f>
        <v>35634.5</v>
      </c>
      <c r="H462" s="25">
        <f t="shared" ref="H462:H472" si="232">D462+F462</f>
        <v>44139.8</v>
      </c>
      <c r="I462" s="25">
        <f t="shared" ref="I462:I472" si="233">E462+G462</f>
        <v>35634.5</v>
      </c>
      <c r="J462" s="63"/>
      <c r="K462" s="13"/>
    </row>
    <row r="463" spans="1:11" ht="22.5" customHeight="1" x14ac:dyDescent="0.25">
      <c r="A463" s="29">
        <v>3210</v>
      </c>
      <c r="B463" s="38"/>
      <c r="C463" s="66" t="s">
        <v>77</v>
      </c>
      <c r="D463" s="55"/>
      <c r="E463" s="55"/>
      <c r="F463" s="55"/>
      <c r="G463" s="55"/>
      <c r="H463" s="25">
        <f t="shared" si="232"/>
        <v>0</v>
      </c>
      <c r="I463" s="25">
        <f t="shared" si="233"/>
        <v>0</v>
      </c>
      <c r="J463" s="63"/>
      <c r="K463" s="13"/>
    </row>
    <row r="464" spans="1:11" s="5" customFormat="1" ht="41.25" customHeight="1" x14ac:dyDescent="0.25">
      <c r="A464" s="31">
        <v>4716017</v>
      </c>
      <c r="B464" s="52" t="s">
        <v>78</v>
      </c>
      <c r="C464" s="72" t="s">
        <v>97</v>
      </c>
      <c r="D464" s="53">
        <f>D465</f>
        <v>0</v>
      </c>
      <c r="E464" s="53">
        <f t="shared" si="230"/>
        <v>0</v>
      </c>
      <c r="F464" s="53">
        <f t="shared" si="230"/>
        <v>3379</v>
      </c>
      <c r="G464" s="53">
        <f t="shared" si="230"/>
        <v>3379</v>
      </c>
      <c r="H464" s="44">
        <f t="shared" si="232"/>
        <v>3379</v>
      </c>
      <c r="I464" s="44">
        <f t="shared" si="233"/>
        <v>3379</v>
      </c>
      <c r="J464" s="63"/>
      <c r="K464" s="13"/>
    </row>
    <row r="465" spans="1:11" ht="21" customHeight="1" x14ac:dyDescent="0.25">
      <c r="A465" s="23">
        <v>3000</v>
      </c>
      <c r="B465" s="38"/>
      <c r="C465" s="66" t="s">
        <v>54</v>
      </c>
      <c r="D465" s="30">
        <f>D466</f>
        <v>0</v>
      </c>
      <c r="E465" s="30">
        <f t="shared" si="230"/>
        <v>0</v>
      </c>
      <c r="F465" s="30">
        <f t="shared" si="230"/>
        <v>3379</v>
      </c>
      <c r="G465" s="30">
        <f t="shared" si="230"/>
        <v>3379</v>
      </c>
      <c r="H465" s="25">
        <f t="shared" si="232"/>
        <v>3379</v>
      </c>
      <c r="I465" s="25">
        <f t="shared" si="233"/>
        <v>3379</v>
      </c>
      <c r="J465" s="63"/>
      <c r="K465" s="13"/>
    </row>
    <row r="466" spans="1:11" ht="21" customHeight="1" x14ac:dyDescent="0.25">
      <c r="A466" s="23">
        <v>3210</v>
      </c>
      <c r="B466" s="38"/>
      <c r="C466" s="66" t="s">
        <v>77</v>
      </c>
      <c r="D466" s="30"/>
      <c r="E466" s="30"/>
      <c r="F466" s="30">
        <v>3379</v>
      </c>
      <c r="G466" s="30">
        <v>3379</v>
      </c>
      <c r="H466" s="25">
        <f t="shared" si="232"/>
        <v>3379</v>
      </c>
      <c r="I466" s="25">
        <f t="shared" si="233"/>
        <v>3379</v>
      </c>
      <c r="J466" s="63"/>
      <c r="K466" s="13"/>
    </row>
    <row r="467" spans="1:11" ht="67.5" customHeight="1" x14ac:dyDescent="0.25">
      <c r="A467" s="31">
        <v>4716092</v>
      </c>
      <c r="B467" s="52" t="s">
        <v>84</v>
      </c>
      <c r="C467" s="72" t="s">
        <v>133</v>
      </c>
      <c r="D467" s="53">
        <f>D468</f>
        <v>0</v>
      </c>
      <c r="E467" s="53">
        <f t="shared" ref="E467:G471" si="234">E468</f>
        <v>0</v>
      </c>
      <c r="F467" s="53">
        <f t="shared" si="234"/>
        <v>30607.9</v>
      </c>
      <c r="G467" s="53">
        <f t="shared" si="234"/>
        <v>4114.7</v>
      </c>
      <c r="H467" s="44">
        <f t="shared" si="232"/>
        <v>30607.9</v>
      </c>
      <c r="I467" s="44">
        <f t="shared" si="233"/>
        <v>4114.7</v>
      </c>
      <c r="J467" s="63"/>
      <c r="K467" s="13"/>
    </row>
    <row r="468" spans="1:11" ht="21" customHeight="1" x14ac:dyDescent="0.25">
      <c r="A468" s="23">
        <v>3000</v>
      </c>
      <c r="B468" s="38"/>
      <c r="C468" s="66" t="s">
        <v>54</v>
      </c>
      <c r="D468" s="30">
        <f>D469</f>
        <v>0</v>
      </c>
      <c r="E468" s="30">
        <f t="shared" si="234"/>
        <v>0</v>
      </c>
      <c r="F468" s="30">
        <f t="shared" si="234"/>
        <v>30607.9</v>
      </c>
      <c r="G468" s="30">
        <f t="shared" si="234"/>
        <v>4114.7</v>
      </c>
      <c r="H468" s="25">
        <f t="shared" si="232"/>
        <v>30607.9</v>
      </c>
      <c r="I468" s="25">
        <f t="shared" si="233"/>
        <v>4114.7</v>
      </c>
      <c r="J468" s="63"/>
      <c r="K468" s="13"/>
    </row>
    <row r="469" spans="1:11" ht="21" customHeight="1" x14ac:dyDescent="0.25">
      <c r="A469" s="29">
        <v>3131</v>
      </c>
      <c r="B469" s="38"/>
      <c r="C469" s="66" t="s">
        <v>76</v>
      </c>
      <c r="D469" s="25"/>
      <c r="E469" s="30"/>
      <c r="F469" s="30">
        <v>30607.9</v>
      </c>
      <c r="G469" s="30">
        <v>4114.7</v>
      </c>
      <c r="H469" s="25">
        <f t="shared" si="232"/>
        <v>30607.9</v>
      </c>
      <c r="I469" s="25">
        <f t="shared" si="233"/>
        <v>4114.7</v>
      </c>
      <c r="J469" s="63"/>
      <c r="K469" s="13"/>
    </row>
    <row r="470" spans="1:11" ht="67.5" customHeight="1" x14ac:dyDescent="0.25">
      <c r="A470" s="31">
        <v>4718741</v>
      </c>
      <c r="B470" s="52" t="s">
        <v>84</v>
      </c>
      <c r="C470" s="73" t="s">
        <v>134</v>
      </c>
      <c r="D470" s="53">
        <f>D471</f>
        <v>0</v>
      </c>
      <c r="E470" s="53">
        <f t="shared" si="234"/>
        <v>0</v>
      </c>
      <c r="F470" s="53">
        <f t="shared" si="234"/>
        <v>131676.4</v>
      </c>
      <c r="G470" s="53">
        <f t="shared" si="234"/>
        <v>22401.9</v>
      </c>
      <c r="H470" s="44">
        <f t="shared" si="232"/>
        <v>131676.4</v>
      </c>
      <c r="I470" s="44">
        <f t="shared" si="233"/>
        <v>22401.9</v>
      </c>
      <c r="J470" s="63"/>
      <c r="K470" s="13"/>
    </row>
    <row r="471" spans="1:11" ht="21" customHeight="1" x14ac:dyDescent="0.25">
      <c r="A471" s="23">
        <v>3000</v>
      </c>
      <c r="B471" s="38"/>
      <c r="C471" s="66" t="s">
        <v>54</v>
      </c>
      <c r="D471" s="30">
        <f>D472</f>
        <v>0</v>
      </c>
      <c r="E471" s="30">
        <f t="shared" si="234"/>
        <v>0</v>
      </c>
      <c r="F471" s="30">
        <f t="shared" si="234"/>
        <v>131676.4</v>
      </c>
      <c r="G471" s="30">
        <f t="shared" si="234"/>
        <v>22401.9</v>
      </c>
      <c r="H471" s="25">
        <f t="shared" si="232"/>
        <v>131676.4</v>
      </c>
      <c r="I471" s="25">
        <f t="shared" si="233"/>
        <v>22401.9</v>
      </c>
      <c r="J471" s="63"/>
      <c r="K471" s="13"/>
    </row>
    <row r="472" spans="1:11" ht="21" customHeight="1" x14ac:dyDescent="0.25">
      <c r="A472" s="29">
        <v>3131</v>
      </c>
      <c r="B472" s="38"/>
      <c r="C472" s="66" t="s">
        <v>76</v>
      </c>
      <c r="D472" s="25"/>
      <c r="E472" s="30"/>
      <c r="F472" s="30">
        <v>131676.4</v>
      </c>
      <c r="G472" s="30">
        <v>22401.9</v>
      </c>
      <c r="H472" s="25">
        <f t="shared" si="232"/>
        <v>131676.4</v>
      </c>
      <c r="I472" s="25">
        <f t="shared" si="233"/>
        <v>22401.9</v>
      </c>
      <c r="J472" s="63"/>
      <c r="K472" s="13"/>
    </row>
    <row r="473" spans="1:11" x14ac:dyDescent="0.25">
      <c r="A473" s="32"/>
      <c r="B473" s="33"/>
      <c r="C473" s="32"/>
      <c r="D473" s="34"/>
      <c r="E473" s="34"/>
      <c r="F473" s="34"/>
      <c r="G473" s="34"/>
      <c r="H473" s="34"/>
      <c r="I473" s="34"/>
    </row>
    <row r="474" spans="1:11" ht="7.5" customHeight="1" x14ac:dyDescent="0.25">
      <c r="B474" s="10"/>
    </row>
    <row r="475" spans="1:11" ht="7.5" customHeight="1" x14ac:dyDescent="0.25">
      <c r="B475" s="10"/>
    </row>
    <row r="476" spans="1:11" ht="15" customHeight="1" x14ac:dyDescent="0.25">
      <c r="A476" s="74"/>
      <c r="B476" s="74"/>
      <c r="C476" s="74"/>
      <c r="D476" s="11"/>
      <c r="E476" s="11"/>
      <c r="F476" s="11"/>
      <c r="G476" s="74"/>
      <c r="H476" s="74"/>
      <c r="I476" s="74"/>
    </row>
    <row r="477" spans="1:11" x14ac:dyDescent="0.25">
      <c r="B477" s="10"/>
    </row>
    <row r="478" spans="1:11" x14ac:dyDescent="0.25">
      <c r="B478" s="10"/>
    </row>
    <row r="479" spans="1:11" ht="15" customHeight="1" x14ac:dyDescent="0.25">
      <c r="A479" s="74"/>
      <c r="B479" s="74"/>
      <c r="C479" s="74"/>
      <c r="D479" s="11"/>
      <c r="E479" s="11"/>
      <c r="F479" s="11"/>
      <c r="G479" s="74"/>
      <c r="H479" s="74"/>
      <c r="I479" s="74"/>
    </row>
    <row r="480" spans="1:11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</sheetData>
  <mergeCells count="23">
    <mergeCell ref="F11:F12"/>
    <mergeCell ref="G11:G12"/>
    <mergeCell ref="A45:C45"/>
    <mergeCell ref="A11:C11"/>
    <mergeCell ref="A12:C12"/>
    <mergeCell ref="D11:D12"/>
    <mergeCell ref="E11:E12"/>
    <mergeCell ref="G476:I476"/>
    <mergeCell ref="A476:C476"/>
    <mergeCell ref="A479:C479"/>
    <mergeCell ref="G479:I479"/>
    <mergeCell ref="A1:I1"/>
    <mergeCell ref="A3:I3"/>
    <mergeCell ref="H8:I8"/>
    <mergeCell ref="A4:I4"/>
    <mergeCell ref="A6:I6"/>
    <mergeCell ref="A8:A9"/>
    <mergeCell ref="B8:B9"/>
    <mergeCell ref="C8:C9"/>
    <mergeCell ref="D8:E8"/>
    <mergeCell ref="F8:G8"/>
    <mergeCell ref="H11:H12"/>
    <mergeCell ref="I11:I12"/>
  </mergeCells>
  <pageMargins left="0.47244094488188981" right="7.874015748031496E-2" top="0.59055118110236227" bottom="7.874015748031496E-2" header="0.31496062992125984" footer="7.874015748031496E-2"/>
  <pageSetup paperSize="9" scale="8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видатки 2024</vt:lpstr>
      <vt:lpstr>'видатки 2024'!Заголовки_для_печати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2026-03-12T09:21:20Z</dcterms:modified>
</cp:coreProperties>
</file>