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05" windowWidth="15480" windowHeight="616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Лист1!$A$1:$P$38</definedName>
  </definedNames>
  <calcPr calcId="125725"/>
</workbook>
</file>

<file path=xl/calcChain.xml><?xml version="1.0" encoding="utf-8"?>
<calcChain xmlns="http://schemas.openxmlformats.org/spreadsheetml/2006/main">
  <c r="N32" i="1"/>
  <c r="O32" s="1"/>
  <c r="L32"/>
  <c r="M32" s="1"/>
  <c r="N33"/>
  <c r="O37"/>
  <c r="N37"/>
  <c r="M37"/>
  <c r="L37"/>
  <c r="O35"/>
  <c r="N35"/>
  <c r="M35"/>
  <c r="L35"/>
  <c r="L33"/>
  <c r="N26"/>
  <c r="L26"/>
  <c r="L31" s="1"/>
  <c r="N31"/>
  <c r="O29"/>
  <c r="O28"/>
  <c r="O27"/>
  <c r="M29"/>
  <c r="M28"/>
  <c r="M27"/>
  <c r="O26"/>
  <c r="O25"/>
  <c r="M25"/>
  <c r="J37"/>
  <c r="J38" s="1"/>
  <c r="J35"/>
  <c r="J33"/>
  <c r="J31"/>
  <c r="J24"/>
  <c r="O31" l="1"/>
  <c r="O33"/>
  <c r="M33"/>
  <c r="N38"/>
  <c r="O38" s="1"/>
  <c r="L38"/>
  <c r="M38" s="1"/>
  <c r="M31"/>
  <c r="M26"/>
</calcChain>
</file>

<file path=xl/sharedStrings.xml><?xml version="1.0" encoding="utf-8"?>
<sst xmlns="http://schemas.openxmlformats.org/spreadsheetml/2006/main" count="185" uniqueCount="117">
  <si>
    <t>№ з/п</t>
  </si>
  <si>
    <t>Назва проекту</t>
  </si>
  <si>
    <t>№ проекту</t>
  </si>
  <si>
    <t>Адреса реалізації проекту</t>
  </si>
  <si>
    <t>Автор проекту(П.І.Б., тел.)</t>
  </si>
  <si>
    <t>Замовник</t>
  </si>
  <si>
    <t>Погодження з автором проекту технічних вимог (дата)</t>
  </si>
  <si>
    <t>Погодження з автором проекту  календарного плану реалізації (дата)</t>
  </si>
  <si>
    <t>Наявність договору на виконання робіт (закупівлі товарів,послуг) (дата)</t>
  </si>
  <si>
    <t>Стан реалізації проекту</t>
  </si>
  <si>
    <t>Освоєно</t>
  </si>
  <si>
    <t>тис.грн</t>
  </si>
  <si>
    <t>%</t>
  </si>
  <si>
    <t>Проблемні питання</t>
  </si>
  <si>
    <t>Сума проекту (тис.грн)</t>
  </si>
  <si>
    <t>Які основні етапу проекту виконано</t>
  </si>
  <si>
    <t>Інформація</t>
  </si>
  <si>
    <t>Профінансовано ДФ КМДА</t>
  </si>
  <si>
    <t>Тепло для гімназії №34 «Либідь»</t>
  </si>
  <si>
    <t>Арцимович Юлія Олександрівна</t>
  </si>
  <si>
    <t>Управління освіти</t>
  </si>
  <si>
    <t>SportLand на Межовій</t>
  </si>
  <si>
    <t>Профорієнтація учнів 9 класів Подільського району</t>
  </si>
  <si>
    <t>Лаврукевич Володимир Миколайович</t>
  </si>
  <si>
    <t>Вхідна група  гімназії 107 "Введенська"</t>
  </si>
  <si>
    <t>Спітковська Катерина Василівна</t>
  </si>
  <si>
    <t>Школа 63 (спортивно-ігровий майданчик)</t>
  </si>
  <si>
    <t>Литвиненко Тетяна Григорівна</t>
  </si>
  <si>
    <t>Громадський бюджет діти у школі 257 (EVORANK)</t>
  </si>
  <si>
    <t>Басовський Володимир Олександрович</t>
  </si>
  <si>
    <t>Громадський бюджет діти у школі 93 (EVORANK)</t>
  </si>
  <si>
    <t>Громадський бюджет діти у школі 107 (EVORANK)</t>
  </si>
  <si>
    <t>Громадський бюджет діти у школі 243 (EVORANK)</t>
  </si>
  <si>
    <t>Громадський бюджет діти у школі 19 (EVORANK)</t>
  </si>
  <si>
    <t>Громадський бюджет діти у школі 45 (EVORANK)</t>
  </si>
  <si>
    <t>Громадський бюджет діти у школі 10 (EVORANK)</t>
  </si>
  <si>
    <t>Роботрафік</t>
  </si>
  <si>
    <t>Дзюба Сергій Миколайович</t>
  </si>
  <si>
    <t>Сучасний інтерактивний скеледром "12Climb" (гімназія 107 “Введенська”)</t>
  </si>
  <si>
    <t>Козак Євгеній Миколайович</t>
  </si>
  <si>
    <t>Сучасний інтерактивний скеледром "12Climb" в школу №45</t>
  </si>
  <si>
    <t>вул.Межова,22</t>
  </si>
  <si>
    <t>вул. Введенська,35</t>
  </si>
  <si>
    <t>вул.Маршала Гречка,10А</t>
  </si>
  <si>
    <t>пр.Георгія Гонгадзе, 7 Б</t>
  </si>
  <si>
    <t>пр. Межовий,7А</t>
  </si>
  <si>
    <t>вул.Введенська,35</t>
  </si>
  <si>
    <t>вул. Новомостицька,10</t>
  </si>
  <si>
    <t>вул. Межигірська,16</t>
  </si>
  <si>
    <t>вул.Маршала Гречка,22А</t>
  </si>
  <si>
    <t>вул. Костянтинівська,37</t>
  </si>
  <si>
    <t>пр. Правди,84</t>
  </si>
  <si>
    <t>про реалізацію проектів громадського бюджету м.Києва  у 2019 році по  Подільській районній в місті Києві державній адміністрації</t>
  </si>
  <si>
    <t>20.02.2019</t>
  </si>
  <si>
    <t>22.02.2019</t>
  </si>
  <si>
    <t>-</t>
  </si>
  <si>
    <t>Сучасний інвентар для майбутніх чемпіонів з карате, вихованців секцій Подільського району</t>
  </si>
  <si>
    <t xml:space="preserve">Всього по управлінню освіти </t>
  </si>
  <si>
    <t>вул. Світлицького, 35-Б</t>
  </si>
  <si>
    <t>Геращенко Андрій Костянтинович</t>
  </si>
  <si>
    <t>ПРЦК "Поділ"</t>
  </si>
  <si>
    <t>дог 4 від 27.02.2019 на суму 44,444тис.грн</t>
  </si>
  <si>
    <t>Темп - клуб майбутніх олімпійців</t>
  </si>
  <si>
    <t>пр. Георгія Гонгадзе, 18-Б</t>
  </si>
  <si>
    <t>Мальський Андрій Михайлович</t>
  </si>
  <si>
    <t>Місто дітям, танцювальний простір</t>
  </si>
  <si>
    <t>вул. Копилівська, 31</t>
  </si>
  <si>
    <t>Агафонова Ольга Петрівна</t>
  </si>
  <si>
    <t>пров. Квітневий, 4</t>
  </si>
  <si>
    <t>МІСТО ДІТЯМ - розвиток креативного мислення у підлітків Подолу</t>
  </si>
  <si>
    <t>вул. Ярославська, 31</t>
  </si>
  <si>
    <t>Рев'юк Адріян Михайлович</t>
  </si>
  <si>
    <t>Всього по ПРЦК "Поділ"</t>
  </si>
  <si>
    <t>Дитяче свято День Пріорчанина 11.05.2019 Березовий Гай Музей Шевченка</t>
  </si>
  <si>
    <t>Березовий Гай Будинок музей Шевченка Подільський район</t>
  </si>
  <si>
    <t>Масловський Микола Михайлович</t>
  </si>
  <si>
    <t>Відділ у справах молоді та спорту Подільської РДА</t>
  </si>
  <si>
    <t>до 01.03.2019</t>
  </si>
  <si>
    <t>до 08.02.2019</t>
  </si>
  <si>
    <t>Всього по Відділу у справах молоді та спорту Подільської РДА</t>
  </si>
  <si>
    <t>Сучасні віолончелі для дітей музичної школи Я.Степового</t>
  </si>
  <si>
    <t>вул.Сагайдачного,39</t>
  </si>
  <si>
    <t>Пахомова Наталія Анатоліївна</t>
  </si>
  <si>
    <t xml:space="preserve">Відділ культури, туризму та охорони культурної спадщини </t>
  </si>
  <si>
    <t>Всього по відділу культури, туризму та охорони культурної спадщини</t>
  </si>
  <si>
    <t>Капітальний ремонт та благоустрій тротуарів по вул Порика ЖМ "Виноградар</t>
  </si>
  <si>
    <t>Василя Порика,3</t>
  </si>
  <si>
    <t>Тімченко Катерина Василівна</t>
  </si>
  <si>
    <t>Управління житлово-комунального господарства</t>
  </si>
  <si>
    <t>Всього по Управлінню жилово-комунального господарства</t>
  </si>
  <si>
    <t xml:space="preserve">Всього по розпоряднику коштів Подільська районна в місті Києві державна адміністрація </t>
  </si>
  <si>
    <t xml:space="preserve">розроблено технічні вимоги на виконання робіт та узгоджено їх з автором проекту </t>
  </si>
  <si>
    <t xml:space="preserve">розроблено і затверджено календарний план;   </t>
  </si>
  <si>
    <t>станом на 01.05.2019  року</t>
  </si>
  <si>
    <t>1)розроблено і затверджено календарний план;               2) погоджено з автором технічні вимоги; 3)UA-2019-03-26-000675-c, є переможець, триває оскарження рішення, після яклого буде укладено договір.</t>
  </si>
  <si>
    <t>1)розроблено і затверджено календарний план;               2) погоджено з автором технічні вимоги; 3)UA-2019-03-19-001884-c,є переможець, триває оскарження рішення, після яклого буде укладено договір.</t>
  </si>
  <si>
    <t xml:space="preserve">1)розроблено і затверджено календарний план;  2)UA-2019-04-23-003417-b, розміщено оголошення. Аукціон 13.05.2019         </t>
  </si>
  <si>
    <t xml:space="preserve">розроблено і затверджено календарний план; триває підготовка тенденої документації  </t>
  </si>
  <si>
    <t>1)розроблено і затверджено календарний план;               2) погоджено з автором технічні вимоги; 3)UA-2019-03-27-000118-a, є переможець, триває оскарження рішення, після яклого буде укладено договір.</t>
  </si>
  <si>
    <t xml:space="preserve">1)розроблено і затверджено календарний план; 2) UA-2019-04-02-000473-a укладено договір №153 від 26.04.2019 ТОВ "Інтерактивна скеля" , UA-2019-04-03-000132-c укладено договір №154 від 26.04.2019 ТОВ "Інтерактивна скеля"  </t>
  </si>
  <si>
    <t xml:space="preserve">1)розроблено і затверджено календарний план; 2)UA-2019-04-02-000473-a укладено договір №153 від 26.04.2019 ТОВ "Інтерактивна скеля" , UA-2019-04-03-000132-c укладено договір №154 від 26.04.2019 ТОВ "Інтерактивна скеля"  </t>
  </si>
  <si>
    <t>дог 1 від 20.02.2019 на суму 28,8 тис.грн          дог 12 від 27.03.2019 на суму 20,0 грн; дог.№5 від 04.03.2019 на суму 140,0 тис. грн.; дог. №21 від 23.04.2019 на суму 7,5 тис. грн.</t>
  </si>
  <si>
    <t xml:space="preserve"> 06.02.2019</t>
  </si>
  <si>
    <t xml:space="preserve">1)розроблено і затверджено календарний план;2) погоджено з автором технічні вимоги; 3) оголошено відкриті торги на закупівлю "МУЗИЧНІ ІНСТРУМЕНТИ ДЛЯ КИЇВСЬКОЇ ДИТЯЧОЇ МУЗИЧНОЇ
ШКОЛИ №1 ім. Я.СТЕПОВОГО" (торги не відбулися); 4) повторно оголошено відкриті торги (дата аукціону 03.05.2019) </t>
  </si>
  <si>
    <t xml:space="preserve">дог.№25 від23.04.2019 -19,999 тис. грн.; дог №26 від 23.04.2019 -7,8 тис. грн </t>
  </si>
  <si>
    <t>1)розроблено і затверджено календарний план;           2) погоджено з автором технічні вимоги;       3)проведно електронну закупівлю обладнання через систему Prozorro     UA-2019-03-27-001429-b-- станки хореографічні  - 19,999 тис.грн.  UA- 2019-03-27-001027-b-  7,8 тис.грн.дзеркала 4).заключені договори 5) 02.05.2019-замовлено фінансування на суму 27,799 тис.грн.</t>
  </si>
  <si>
    <t>1)розроблено і затверджено календарний план;        2) погоджено з автором технічні вимоги;       3)проведно електронну закупівлю обладнання через систему Prozorro    UA-2019-03-27-001348-b-станки хореографічні-24,996 тис.грн. UA-2019-03-27-001235-b- дзеркала- 15,9  тис.грн.                   4).заключені договори                           5) 02.05.2019 замовлено фінансування на суму 40,8 тис.грн.</t>
  </si>
  <si>
    <r>
      <t xml:space="preserve">дог №1 від 01.04.2019 на суму </t>
    </r>
    <r>
      <rPr>
        <b/>
        <sz val="11"/>
        <color theme="1"/>
        <rFont val="Times New Roman"/>
        <family val="1"/>
        <charset val="204"/>
      </rPr>
      <t>14, 9</t>
    </r>
    <r>
      <rPr>
        <sz val="11"/>
        <color theme="1"/>
        <rFont val="Times New Roman"/>
        <family val="1"/>
        <charset val="204"/>
      </rPr>
      <t xml:space="preserve">тис.грн, дог №2 від 04.04.2019 на суму </t>
    </r>
    <r>
      <rPr>
        <b/>
        <sz val="11"/>
        <color theme="1"/>
        <rFont val="Times New Roman"/>
        <family val="1"/>
        <charset val="204"/>
      </rPr>
      <t>5,76</t>
    </r>
    <r>
      <rPr>
        <sz val="11"/>
        <color theme="1"/>
        <rFont val="Times New Roman"/>
        <family val="1"/>
        <charset val="204"/>
      </rPr>
      <t xml:space="preserve"> тис.грн., дог №3 від 04.04.2019  на суму </t>
    </r>
    <r>
      <rPr>
        <b/>
        <sz val="11"/>
        <color theme="1"/>
        <rFont val="Times New Roman"/>
        <family val="1"/>
        <charset val="204"/>
      </rPr>
      <t>23,64</t>
    </r>
    <r>
      <rPr>
        <sz val="11"/>
        <color theme="1"/>
        <rFont val="Times New Roman"/>
        <family val="1"/>
        <charset val="204"/>
      </rPr>
      <t xml:space="preserve"> тис.грн., дог №4 від 09.04.2019 на суму </t>
    </r>
    <r>
      <rPr>
        <b/>
        <sz val="11"/>
        <color theme="1"/>
        <rFont val="Times New Roman"/>
        <family val="1"/>
        <charset val="204"/>
      </rPr>
      <t xml:space="preserve">43,2 </t>
    </r>
    <r>
      <rPr>
        <sz val="11"/>
        <color theme="1"/>
        <rFont val="Times New Roman"/>
        <family val="1"/>
        <charset val="204"/>
      </rPr>
      <t xml:space="preserve">тис.грн., дог №5 від 12.04.2019  на суму </t>
    </r>
    <r>
      <rPr>
        <b/>
        <sz val="11"/>
        <color theme="1"/>
        <rFont val="Times New Roman"/>
        <family val="1"/>
        <charset val="204"/>
      </rPr>
      <t xml:space="preserve">5,695 </t>
    </r>
    <r>
      <rPr>
        <sz val="11"/>
        <color theme="1"/>
        <rFont val="Times New Roman"/>
        <family val="1"/>
        <charset val="204"/>
      </rPr>
      <t xml:space="preserve">тис.грн., дог. №6 від 17.04.2019 - </t>
    </r>
    <r>
      <rPr>
        <b/>
        <sz val="11"/>
        <color theme="1"/>
        <rFont val="Times New Roman"/>
        <family val="1"/>
        <charset val="204"/>
      </rPr>
      <t xml:space="preserve">24,0 </t>
    </r>
    <r>
      <rPr>
        <sz val="11"/>
        <color theme="1"/>
        <rFont val="Times New Roman"/>
        <family val="1"/>
        <charset val="204"/>
      </rPr>
      <t xml:space="preserve">тис. грн.;дог №6 від 06.05.2018 на суму </t>
    </r>
    <r>
      <rPr>
        <b/>
        <sz val="11"/>
        <color theme="1"/>
        <rFont val="Times New Roman"/>
        <family val="1"/>
        <charset val="204"/>
      </rPr>
      <t xml:space="preserve">2,4 </t>
    </r>
    <r>
      <rPr>
        <sz val="11"/>
        <color theme="1"/>
        <rFont val="Times New Roman"/>
        <family val="1"/>
        <charset val="204"/>
      </rPr>
      <t>тис.грн.</t>
    </r>
  </si>
  <si>
    <t>1)розроблено і затверджено календарний план;      2) погоджено з автором технічні вимоги; 3)проведно електронні закупівлі  через систему Prozorro та укладено договори; 4) проведено розрахунок з постачальниками на суму 117,195 тис.грн</t>
  </si>
  <si>
    <r>
      <t xml:space="preserve">1)розроблено і затверджено календарний план;               2) погоджено з автором технічні вимоги; 3)проведно електронну закупівлю обладнання через систему Prozorro  UA-2019-02-13-000523-a-(манекени для напрацювання) - 44,4 тис.грн       укладено договір та проведено розрахунок з постачальником     4) оголошено закупівлю  UA-2019-02-000714-b- мати татами -34,84 тис.грн. </t>
    </r>
    <r>
      <rPr>
        <sz val="10"/>
        <color rgb="FFC0000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 xml:space="preserve">                                                  </t>
    </r>
  </si>
  <si>
    <t>1)розроблено і затверджено календарний план;          2) погоджено з автором технічні вимоги;   3)проведно електронну закупівлю обладнання через систему Prozorro  UA-2019-02-07-001238c-28,8 тис.грн. (тренажери для боксу)      UA-2019-02-19-001715-a-140,0 тис.грн.(захисний шолом  та захисний жилет для тхеквандо)  UA-2019-03-18-000370-с -20,0 тис.грн.(пристрій судівської системи)    UA-2019-04-08-001173-b-кольоровий телевізор - 7,54 тис.грн.та укладено договір  ;    4) замовлено фінансування в ДФ - 196,3 тис.грн.   5). проведено розрахунок з постачальником  6).замовлено  фінансування на суму 7,5 тис.грн.</t>
  </si>
  <si>
    <t>дог № 23 від 23.04.2019-24,996 тис.грн.                                   дог №24 від 23.04.2019 -15,9 тис.грн.</t>
  </si>
  <si>
    <r>
      <t>дог 2 від 25.02.2019 на суму 121,448 ти</t>
    </r>
    <r>
      <rPr>
        <sz val="11"/>
        <rFont val="Times New Roman"/>
        <family val="1"/>
        <charset val="204"/>
      </rPr>
      <t>с.грн; №28    від 02.05.2019</t>
    </r>
    <r>
      <rPr>
        <sz val="11"/>
        <color rgb="FFC00000"/>
        <rFont val="Times New Roman"/>
        <family val="1"/>
        <charset val="204"/>
      </rPr>
      <t xml:space="preserve">    </t>
    </r>
  </si>
  <si>
    <t>1)розроблено і затверджено календарний план;             2) погоджено з автором технічні вимоги;     3)проведно електронну закупівлю обладнання через систему Prozorro  UA-2019-02-12-002097-a-(набори Lego)-121,4 тис.грн. та поставлено обладнання та проведено розрахунки;   UA-2019-04-18-000421-b-навчання викладачів по курсу Lego-23,8 тис.грн.                     4). заключено договір №2802.05.2019р.</t>
  </si>
  <si>
    <t>дог №22 від 23.04.2019-34,4 тис.грн.                                     дог №27 від 25.04.2019-75,1 тс.грн.</t>
  </si>
  <si>
    <t>1)розроблено і затверджено календарний план;            2) погоджено з автором технічні вимоги;         3)проведно електронну закупівлю обладнання через систему Prozorro  UA-2019-04-11-000612-c-фотоапарат   -34,4 тис.грн. UA-2019-04-02-000480-a-робочі станції                                            4).заключені договори 5).замовлено фінансування-34,4 тис.грн</t>
  </si>
  <si>
    <t xml:space="preserve">МІСТО ДІТЯМ - навчання підлітків Подолу комп'ютерній анімації 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</si>
</sst>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0.00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0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1" fillId="0" borderId="1" xfId="0" applyFont="1" applyFill="1" applyBorder="1"/>
    <xf numFmtId="0" fontId="0" fillId="0" borderId="1" xfId="0" applyFill="1" applyBorder="1"/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8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/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0" fillId="0" borderId="11" xfId="0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1"/>
  <sheetViews>
    <sheetView tabSelected="1" view="pageBreakPreview" topLeftCell="C1" zoomScale="75" zoomScaleNormal="90" zoomScaleSheetLayoutView="75" workbookViewId="0">
      <selection activeCell="I27" sqref="I27"/>
    </sheetView>
  </sheetViews>
  <sheetFormatPr defaultColWidth="8.85546875" defaultRowHeight="15"/>
  <cols>
    <col min="1" max="1" width="3.85546875" style="7" customWidth="1"/>
    <col min="2" max="2" width="21.28515625" style="7" customWidth="1"/>
    <col min="3" max="3" width="9.85546875" style="7" customWidth="1"/>
    <col min="4" max="4" width="20.5703125" style="7" customWidth="1"/>
    <col min="5" max="5" width="16.28515625" style="7" customWidth="1"/>
    <col min="6" max="6" width="15.7109375" style="7" customWidth="1"/>
    <col min="7" max="8" width="12.5703125" style="7" customWidth="1"/>
    <col min="9" max="9" width="25.140625" style="7" customWidth="1"/>
    <col min="10" max="10" width="11.140625" style="7" customWidth="1"/>
    <col min="11" max="11" width="24.42578125" style="7" customWidth="1"/>
    <col min="12" max="12" width="11.5703125" style="7" customWidth="1"/>
    <col min="13" max="15" width="11.28515625" style="7" customWidth="1"/>
    <col min="16" max="16" width="23" style="7" customWidth="1"/>
    <col min="17" max="16384" width="8.85546875" style="7"/>
  </cols>
  <sheetData>
    <row r="1" spans="1:16" ht="15.75">
      <c r="A1" s="5"/>
      <c r="B1" s="5"/>
      <c r="C1" s="5"/>
      <c r="D1" s="5"/>
      <c r="E1" s="6"/>
      <c r="F1" s="6"/>
      <c r="G1" s="48" t="s">
        <v>16</v>
      </c>
      <c r="H1" s="48"/>
      <c r="I1" s="48"/>
      <c r="J1" s="48"/>
      <c r="K1" s="6"/>
      <c r="L1" s="6"/>
      <c r="M1" s="5"/>
      <c r="N1" s="5"/>
      <c r="O1" s="5"/>
      <c r="P1" s="5"/>
    </row>
    <row r="2" spans="1:16" ht="15.75">
      <c r="A2" s="5"/>
      <c r="B2" s="48" t="s">
        <v>52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5"/>
      <c r="P2" s="5"/>
    </row>
    <row r="3" spans="1:16" ht="15.75">
      <c r="A3" s="5"/>
      <c r="B3" s="5"/>
      <c r="C3" s="5"/>
      <c r="D3" s="5"/>
      <c r="E3" s="12"/>
      <c r="F3" s="12"/>
      <c r="G3" s="48" t="s">
        <v>93</v>
      </c>
      <c r="H3" s="48"/>
      <c r="I3" s="48"/>
      <c r="J3" s="12"/>
      <c r="K3" s="12"/>
      <c r="L3" s="12"/>
      <c r="M3" s="5"/>
      <c r="N3" s="5"/>
      <c r="O3" s="5"/>
      <c r="P3" s="5"/>
    </row>
    <row r="4" spans="1:16" hidden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55" t="s">
        <v>0</v>
      </c>
      <c r="B5" s="55" t="s">
        <v>1</v>
      </c>
      <c r="C5" s="55" t="s">
        <v>2</v>
      </c>
      <c r="D5" s="55" t="s">
        <v>3</v>
      </c>
      <c r="E5" s="55" t="s">
        <v>4</v>
      </c>
      <c r="F5" s="49" t="s">
        <v>5</v>
      </c>
      <c r="G5" s="49" t="s">
        <v>6</v>
      </c>
      <c r="H5" s="49" t="s">
        <v>7</v>
      </c>
      <c r="I5" s="49" t="s">
        <v>8</v>
      </c>
      <c r="J5" s="50" t="s">
        <v>9</v>
      </c>
      <c r="K5" s="50"/>
      <c r="L5" s="50"/>
      <c r="M5" s="50"/>
      <c r="N5" s="50"/>
      <c r="O5" s="50"/>
      <c r="P5" s="55" t="s">
        <v>13</v>
      </c>
    </row>
    <row r="6" spans="1:16" ht="30" customHeight="1">
      <c r="A6" s="56"/>
      <c r="B6" s="56"/>
      <c r="C6" s="56"/>
      <c r="D6" s="56"/>
      <c r="E6" s="56"/>
      <c r="F6" s="49"/>
      <c r="G6" s="49"/>
      <c r="H6" s="49"/>
      <c r="I6" s="49"/>
      <c r="J6" s="49" t="s">
        <v>14</v>
      </c>
      <c r="K6" s="51" t="s">
        <v>15</v>
      </c>
      <c r="L6" s="50" t="s">
        <v>10</v>
      </c>
      <c r="M6" s="50"/>
      <c r="N6" s="53" t="s">
        <v>17</v>
      </c>
      <c r="O6" s="54"/>
      <c r="P6" s="56"/>
    </row>
    <row r="7" spans="1:16" ht="99.75" customHeight="1">
      <c r="A7" s="57"/>
      <c r="B7" s="57"/>
      <c r="C7" s="57"/>
      <c r="D7" s="57"/>
      <c r="E7" s="57"/>
      <c r="F7" s="49"/>
      <c r="G7" s="49"/>
      <c r="H7" s="49"/>
      <c r="I7" s="49"/>
      <c r="J7" s="49"/>
      <c r="K7" s="52"/>
      <c r="L7" s="14" t="s">
        <v>11</v>
      </c>
      <c r="M7" s="14" t="s">
        <v>12</v>
      </c>
      <c r="N7" s="14" t="s">
        <v>11</v>
      </c>
      <c r="O7" s="14" t="s">
        <v>12</v>
      </c>
      <c r="P7" s="57"/>
    </row>
    <row r="8" spans="1:16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</row>
    <row r="9" spans="1:16" ht="136.5" customHeight="1">
      <c r="A9" s="10">
        <v>1</v>
      </c>
      <c r="B9" s="2" t="s">
        <v>18</v>
      </c>
      <c r="C9" s="15">
        <v>199</v>
      </c>
      <c r="D9" s="18" t="s">
        <v>41</v>
      </c>
      <c r="E9" s="2" t="s">
        <v>19</v>
      </c>
      <c r="F9" s="24" t="s">
        <v>20</v>
      </c>
      <c r="G9" s="3" t="s">
        <v>55</v>
      </c>
      <c r="H9" s="4" t="s">
        <v>53</v>
      </c>
      <c r="I9" s="21"/>
      <c r="J9" s="25">
        <v>964.06799999999998</v>
      </c>
      <c r="K9" s="35" t="s">
        <v>94</v>
      </c>
      <c r="L9" s="21"/>
      <c r="M9" s="21"/>
      <c r="N9" s="21"/>
      <c r="O9" s="20"/>
      <c r="P9" s="11"/>
    </row>
    <row r="10" spans="1:16" ht="129.75" customHeight="1">
      <c r="A10" s="10">
        <v>2</v>
      </c>
      <c r="B10" s="2" t="s">
        <v>21</v>
      </c>
      <c r="C10" s="20">
        <v>203</v>
      </c>
      <c r="D10" s="18" t="s">
        <v>41</v>
      </c>
      <c r="E10" s="2" t="s">
        <v>19</v>
      </c>
      <c r="F10" s="24" t="s">
        <v>20</v>
      </c>
      <c r="G10" s="27">
        <v>43529</v>
      </c>
      <c r="H10" s="4" t="s">
        <v>53</v>
      </c>
      <c r="I10" s="21"/>
      <c r="J10" s="25">
        <v>979.59</v>
      </c>
      <c r="K10" s="35" t="s">
        <v>95</v>
      </c>
      <c r="L10" s="21"/>
      <c r="M10" s="21"/>
      <c r="N10" s="21"/>
      <c r="O10" s="20"/>
      <c r="P10" s="11"/>
    </row>
    <row r="11" spans="1:16" ht="93.75" customHeight="1">
      <c r="A11" s="32">
        <v>3</v>
      </c>
      <c r="B11" s="2" t="s">
        <v>22</v>
      </c>
      <c r="C11" s="15">
        <v>403</v>
      </c>
      <c r="D11" s="16"/>
      <c r="E11" s="2" t="s">
        <v>23</v>
      </c>
      <c r="F11" s="24" t="s">
        <v>20</v>
      </c>
      <c r="G11" s="27">
        <v>43551</v>
      </c>
      <c r="H11" s="4" t="s">
        <v>53</v>
      </c>
      <c r="I11" s="22"/>
      <c r="J11" s="25">
        <v>289.62</v>
      </c>
      <c r="K11" s="1" t="s">
        <v>96</v>
      </c>
      <c r="L11" s="23"/>
      <c r="M11" s="17"/>
      <c r="N11" s="23"/>
      <c r="O11" s="19"/>
      <c r="P11" s="8"/>
    </row>
    <row r="12" spans="1:16" ht="80.25" customHeight="1">
      <c r="A12" s="32">
        <v>4</v>
      </c>
      <c r="B12" s="2" t="s">
        <v>24</v>
      </c>
      <c r="C12" s="15">
        <v>493</v>
      </c>
      <c r="D12" s="1" t="s">
        <v>42</v>
      </c>
      <c r="E12" s="2" t="s">
        <v>25</v>
      </c>
      <c r="F12" s="24" t="s">
        <v>20</v>
      </c>
      <c r="G12" s="3" t="s">
        <v>55</v>
      </c>
      <c r="H12" s="4" t="s">
        <v>53</v>
      </c>
      <c r="I12" s="16"/>
      <c r="J12" s="25">
        <v>794.4</v>
      </c>
      <c r="K12" s="1" t="s">
        <v>97</v>
      </c>
      <c r="L12" s="23"/>
      <c r="M12" s="17"/>
      <c r="N12" s="23"/>
      <c r="O12" s="19"/>
      <c r="P12" s="2"/>
    </row>
    <row r="13" spans="1:16" ht="150.75" customHeight="1">
      <c r="A13" s="32">
        <v>5</v>
      </c>
      <c r="B13" s="2" t="s">
        <v>26</v>
      </c>
      <c r="C13" s="15">
        <v>719</v>
      </c>
      <c r="D13" s="1" t="s">
        <v>43</v>
      </c>
      <c r="E13" s="2" t="s">
        <v>27</v>
      </c>
      <c r="F13" s="24" t="s">
        <v>20</v>
      </c>
      <c r="G13" s="27">
        <v>43542</v>
      </c>
      <c r="H13" s="4" t="s">
        <v>53</v>
      </c>
      <c r="I13" s="16"/>
      <c r="J13" s="25">
        <v>387</v>
      </c>
      <c r="K13" s="35" t="s">
        <v>98</v>
      </c>
      <c r="L13" s="23"/>
      <c r="M13" s="17"/>
      <c r="N13" s="23"/>
      <c r="O13" s="19"/>
      <c r="P13" s="2"/>
    </row>
    <row r="14" spans="1:16" ht="63.75" customHeight="1">
      <c r="A14" s="32">
        <v>6</v>
      </c>
      <c r="B14" s="2" t="s">
        <v>28</v>
      </c>
      <c r="C14" s="15">
        <v>731</v>
      </c>
      <c r="D14" s="1" t="s">
        <v>44</v>
      </c>
      <c r="E14" s="2" t="s">
        <v>29</v>
      </c>
      <c r="F14" s="24" t="s">
        <v>20</v>
      </c>
      <c r="G14" s="3" t="s">
        <v>55</v>
      </c>
      <c r="H14" s="4" t="s">
        <v>53</v>
      </c>
      <c r="I14" s="16"/>
      <c r="J14" s="25">
        <v>193</v>
      </c>
      <c r="K14" s="1" t="s">
        <v>92</v>
      </c>
      <c r="L14" s="23"/>
      <c r="M14" s="17"/>
      <c r="N14" s="23"/>
      <c r="O14" s="19"/>
      <c r="P14" s="13"/>
    </row>
    <row r="15" spans="1:16" ht="45">
      <c r="A15" s="32">
        <v>7</v>
      </c>
      <c r="B15" s="2" t="s">
        <v>30</v>
      </c>
      <c r="C15" s="15">
        <v>736</v>
      </c>
      <c r="D15" s="1" t="s">
        <v>45</v>
      </c>
      <c r="E15" s="2" t="s">
        <v>29</v>
      </c>
      <c r="F15" s="24" t="s">
        <v>20</v>
      </c>
      <c r="G15" s="3" t="s">
        <v>55</v>
      </c>
      <c r="H15" s="4" t="s">
        <v>53</v>
      </c>
      <c r="I15" s="21"/>
      <c r="J15" s="25">
        <v>193</v>
      </c>
      <c r="K15" s="20" t="s">
        <v>92</v>
      </c>
      <c r="L15" s="21"/>
      <c r="M15" s="21"/>
      <c r="N15" s="21"/>
      <c r="O15" s="20"/>
      <c r="P15" s="11"/>
    </row>
    <row r="16" spans="1:16" ht="45">
      <c r="A16" s="32">
        <v>8</v>
      </c>
      <c r="B16" s="2" t="s">
        <v>31</v>
      </c>
      <c r="C16" s="15">
        <v>739</v>
      </c>
      <c r="D16" s="1" t="s">
        <v>46</v>
      </c>
      <c r="E16" s="2" t="s">
        <v>29</v>
      </c>
      <c r="F16" s="24" t="s">
        <v>20</v>
      </c>
      <c r="G16" s="3" t="s">
        <v>55</v>
      </c>
      <c r="H16" s="4" t="s">
        <v>53</v>
      </c>
      <c r="I16" s="21"/>
      <c r="J16" s="25">
        <v>193</v>
      </c>
      <c r="K16" s="20" t="s">
        <v>92</v>
      </c>
      <c r="L16" s="21"/>
      <c r="M16" s="21"/>
      <c r="N16" s="21"/>
      <c r="O16" s="20"/>
      <c r="P16" s="11"/>
    </row>
    <row r="17" spans="1:16" ht="45">
      <c r="A17" s="32">
        <v>9</v>
      </c>
      <c r="B17" s="2" t="s">
        <v>32</v>
      </c>
      <c r="C17" s="15">
        <v>746</v>
      </c>
      <c r="D17" s="1" t="s">
        <v>47</v>
      </c>
      <c r="E17" s="2" t="s">
        <v>29</v>
      </c>
      <c r="F17" s="24" t="s">
        <v>20</v>
      </c>
      <c r="G17" s="3" t="s">
        <v>55</v>
      </c>
      <c r="H17" s="4" t="s">
        <v>53</v>
      </c>
      <c r="I17" s="21"/>
      <c r="J17" s="25">
        <v>143</v>
      </c>
      <c r="K17" s="20" t="s">
        <v>92</v>
      </c>
      <c r="L17" s="21"/>
      <c r="M17" s="21"/>
      <c r="N17" s="21"/>
      <c r="O17" s="20"/>
      <c r="P17" s="11"/>
    </row>
    <row r="18" spans="1:16" ht="45">
      <c r="A18" s="32">
        <v>10</v>
      </c>
      <c r="B18" s="2" t="s">
        <v>33</v>
      </c>
      <c r="C18" s="15">
        <v>751</v>
      </c>
      <c r="D18" s="1" t="s">
        <v>48</v>
      </c>
      <c r="E18" s="2" t="s">
        <v>29</v>
      </c>
      <c r="F18" s="24" t="s">
        <v>20</v>
      </c>
      <c r="G18" s="3" t="s">
        <v>55</v>
      </c>
      <c r="H18" s="4" t="s">
        <v>53</v>
      </c>
      <c r="I18" s="21"/>
      <c r="J18" s="25">
        <v>143</v>
      </c>
      <c r="K18" s="20" t="s">
        <v>92</v>
      </c>
      <c r="L18" s="21"/>
      <c r="M18" s="21"/>
      <c r="N18" s="21"/>
      <c r="O18" s="20"/>
      <c r="P18" s="11"/>
    </row>
    <row r="19" spans="1:16" ht="45">
      <c r="A19" s="32">
        <v>11</v>
      </c>
      <c r="B19" s="2" t="s">
        <v>34</v>
      </c>
      <c r="C19" s="15">
        <v>769</v>
      </c>
      <c r="D19" s="1" t="s">
        <v>49</v>
      </c>
      <c r="E19" s="2" t="s">
        <v>29</v>
      </c>
      <c r="F19" s="24" t="s">
        <v>20</v>
      </c>
      <c r="G19" s="3" t="s">
        <v>55</v>
      </c>
      <c r="H19" s="4" t="s">
        <v>53</v>
      </c>
      <c r="I19" s="21"/>
      <c r="J19" s="25">
        <v>143</v>
      </c>
      <c r="K19" s="20" t="s">
        <v>92</v>
      </c>
      <c r="L19" s="21"/>
      <c r="M19" s="21"/>
      <c r="N19" s="21"/>
      <c r="O19" s="20"/>
      <c r="P19" s="11"/>
    </row>
    <row r="20" spans="1:16" ht="48.75" customHeight="1">
      <c r="A20" s="10">
        <v>12</v>
      </c>
      <c r="B20" s="2" t="s">
        <v>35</v>
      </c>
      <c r="C20" s="15">
        <v>770</v>
      </c>
      <c r="D20" s="1" t="s">
        <v>50</v>
      </c>
      <c r="E20" s="2" t="s">
        <v>29</v>
      </c>
      <c r="F20" s="24" t="s">
        <v>20</v>
      </c>
      <c r="G20" s="3" t="s">
        <v>55</v>
      </c>
      <c r="H20" s="4" t="s">
        <v>53</v>
      </c>
      <c r="I20" s="21"/>
      <c r="J20" s="25">
        <v>143</v>
      </c>
      <c r="K20" s="20" t="s">
        <v>92</v>
      </c>
      <c r="L20" s="21"/>
      <c r="M20" s="21"/>
      <c r="N20" s="21"/>
      <c r="O20" s="20"/>
      <c r="P20" s="11"/>
    </row>
    <row r="21" spans="1:16" ht="44.25" customHeight="1">
      <c r="A21" s="10">
        <v>13</v>
      </c>
      <c r="B21" s="2" t="s">
        <v>36</v>
      </c>
      <c r="C21" s="15">
        <v>1107</v>
      </c>
      <c r="D21" s="1" t="s">
        <v>51</v>
      </c>
      <c r="E21" s="2" t="s">
        <v>37</v>
      </c>
      <c r="F21" s="24" t="s">
        <v>20</v>
      </c>
      <c r="G21" s="3" t="s">
        <v>55</v>
      </c>
      <c r="H21" s="4" t="s">
        <v>54</v>
      </c>
      <c r="I21" s="21"/>
      <c r="J21" s="25">
        <v>396</v>
      </c>
      <c r="K21" s="20" t="s">
        <v>92</v>
      </c>
      <c r="L21" s="21"/>
      <c r="M21" s="21"/>
      <c r="N21" s="21"/>
      <c r="O21" s="20"/>
      <c r="P21" s="11"/>
    </row>
    <row r="22" spans="1:16" ht="184.5" customHeight="1">
      <c r="A22" s="10">
        <v>14</v>
      </c>
      <c r="B22" s="2" t="s">
        <v>38</v>
      </c>
      <c r="C22" s="15">
        <v>326</v>
      </c>
      <c r="D22" s="1" t="s">
        <v>42</v>
      </c>
      <c r="E22" s="2" t="s">
        <v>39</v>
      </c>
      <c r="F22" s="24" t="s">
        <v>20</v>
      </c>
      <c r="G22" s="27">
        <v>43543</v>
      </c>
      <c r="H22" s="4" t="s">
        <v>53</v>
      </c>
      <c r="I22" s="21"/>
      <c r="J22" s="25">
        <v>122.09</v>
      </c>
      <c r="K22" s="20" t="s">
        <v>99</v>
      </c>
      <c r="L22" s="21"/>
      <c r="M22" s="21"/>
      <c r="N22" s="21"/>
      <c r="O22" s="20"/>
      <c r="P22" s="11"/>
    </row>
    <row r="23" spans="1:16" ht="165">
      <c r="A23" s="10">
        <v>15</v>
      </c>
      <c r="B23" s="2" t="s">
        <v>40</v>
      </c>
      <c r="C23" s="15">
        <v>1173</v>
      </c>
      <c r="D23" s="1" t="s">
        <v>49</v>
      </c>
      <c r="E23" s="2" t="s">
        <v>39</v>
      </c>
      <c r="F23" s="24" t="s">
        <v>20</v>
      </c>
      <c r="G23" s="27">
        <v>43543</v>
      </c>
      <c r="H23" s="4" t="s">
        <v>53</v>
      </c>
      <c r="I23" s="21"/>
      <c r="J23" s="25">
        <v>122.09</v>
      </c>
      <c r="K23" s="20" t="s">
        <v>100</v>
      </c>
      <c r="L23" s="21"/>
      <c r="M23" s="21"/>
      <c r="N23" s="21"/>
      <c r="O23" s="20"/>
      <c r="P23" s="11"/>
    </row>
    <row r="24" spans="1:16" ht="22.5" customHeight="1">
      <c r="A24" s="10"/>
      <c r="B24" s="68" t="s">
        <v>57</v>
      </c>
      <c r="C24" s="69"/>
      <c r="D24" s="69"/>
      <c r="E24" s="69"/>
      <c r="F24" s="69"/>
      <c r="G24" s="69"/>
      <c r="H24" s="69"/>
      <c r="I24" s="70"/>
      <c r="J24" s="26">
        <f>J23+J22+J21+J20+J19+J18+J17+J16+J15+J14+J13+J12+J11+J10+J9</f>
        <v>5205.8580000000002</v>
      </c>
      <c r="K24" s="29"/>
      <c r="L24" s="21"/>
      <c r="M24" s="21"/>
      <c r="N24" s="21"/>
      <c r="O24" s="20"/>
      <c r="P24" s="11"/>
    </row>
    <row r="25" spans="1:16" ht="198.75" customHeight="1">
      <c r="A25" s="10">
        <v>16</v>
      </c>
      <c r="B25" s="33" t="s">
        <v>56</v>
      </c>
      <c r="C25" s="32">
        <v>115</v>
      </c>
      <c r="D25" s="33" t="s">
        <v>58</v>
      </c>
      <c r="E25" s="33" t="s">
        <v>59</v>
      </c>
      <c r="F25" s="33" t="s">
        <v>60</v>
      </c>
      <c r="G25" s="34">
        <v>43509</v>
      </c>
      <c r="H25" s="34">
        <v>43489</v>
      </c>
      <c r="I25" s="33" t="s">
        <v>61</v>
      </c>
      <c r="J25" s="33">
        <v>82.44</v>
      </c>
      <c r="K25" s="36" t="s">
        <v>109</v>
      </c>
      <c r="L25" s="20">
        <v>44.4</v>
      </c>
      <c r="M25" s="43">
        <f>L25/J25*100</f>
        <v>53.857350800582239</v>
      </c>
      <c r="N25" s="20">
        <v>44.4</v>
      </c>
      <c r="O25" s="43">
        <f>N25/J25*100</f>
        <v>53.857350800582239</v>
      </c>
      <c r="P25" s="11"/>
    </row>
    <row r="26" spans="1:16" ht="343.5" customHeight="1">
      <c r="A26" s="10">
        <v>17</v>
      </c>
      <c r="B26" s="33" t="s">
        <v>62</v>
      </c>
      <c r="C26" s="31">
        <v>149</v>
      </c>
      <c r="D26" s="33" t="s">
        <v>63</v>
      </c>
      <c r="E26" s="33" t="s">
        <v>64</v>
      </c>
      <c r="F26" s="33" t="s">
        <v>60</v>
      </c>
      <c r="G26" s="34">
        <v>43503</v>
      </c>
      <c r="H26" s="34">
        <v>43521</v>
      </c>
      <c r="I26" s="33" t="s">
        <v>101</v>
      </c>
      <c r="J26" s="33">
        <v>196.8</v>
      </c>
      <c r="K26" s="36" t="s">
        <v>110</v>
      </c>
      <c r="L26" s="20">
        <f>168.8+20</f>
        <v>188.8</v>
      </c>
      <c r="M26" s="43">
        <f>L26/J26*100</f>
        <v>95.934959349593498</v>
      </c>
      <c r="N26" s="20">
        <f>168.8+20+7.54</f>
        <v>196.34</v>
      </c>
      <c r="O26" s="43">
        <f>N26/J26*100</f>
        <v>99.766260162601611</v>
      </c>
      <c r="P26" s="11"/>
    </row>
    <row r="27" spans="1:16" ht="222.75" customHeight="1">
      <c r="A27" s="10">
        <v>18</v>
      </c>
      <c r="B27" s="33" t="s">
        <v>65</v>
      </c>
      <c r="C27" s="31">
        <v>294</v>
      </c>
      <c r="D27" s="33" t="s">
        <v>66</v>
      </c>
      <c r="E27" s="33" t="s">
        <v>67</v>
      </c>
      <c r="F27" s="33" t="s">
        <v>60</v>
      </c>
      <c r="G27" s="34">
        <v>43524</v>
      </c>
      <c r="H27" s="34">
        <v>43490</v>
      </c>
      <c r="I27" s="33" t="s">
        <v>104</v>
      </c>
      <c r="J27" s="30">
        <v>54</v>
      </c>
      <c r="K27" s="36" t="s">
        <v>105</v>
      </c>
      <c r="L27" s="21"/>
      <c r="M27" s="43">
        <f>L27/J27*100</f>
        <v>0</v>
      </c>
      <c r="N27" s="20"/>
      <c r="O27" s="43">
        <f>N27/J27*100</f>
        <v>0</v>
      </c>
      <c r="P27" s="11"/>
    </row>
    <row r="28" spans="1:16" ht="213.75" customHeight="1">
      <c r="A28" s="10">
        <v>19</v>
      </c>
      <c r="B28" s="33" t="s">
        <v>65</v>
      </c>
      <c r="C28" s="31">
        <v>301</v>
      </c>
      <c r="D28" s="33" t="s">
        <v>68</v>
      </c>
      <c r="E28" s="33" t="s">
        <v>67</v>
      </c>
      <c r="F28" s="33" t="s">
        <v>60</v>
      </c>
      <c r="G28" s="34">
        <v>43524</v>
      </c>
      <c r="H28" s="34">
        <v>43490</v>
      </c>
      <c r="I28" s="33" t="s">
        <v>111</v>
      </c>
      <c r="J28" s="31">
        <v>60</v>
      </c>
      <c r="K28" s="36" t="s">
        <v>106</v>
      </c>
      <c r="L28" s="21"/>
      <c r="M28" s="43">
        <f>L28/J28*100</f>
        <v>0</v>
      </c>
      <c r="N28" s="21"/>
      <c r="O28" s="43">
        <f>N28/J28*100</f>
        <v>0</v>
      </c>
      <c r="P28" s="11"/>
    </row>
    <row r="29" spans="1:16" ht="210.75" customHeight="1">
      <c r="A29" s="37">
        <v>20</v>
      </c>
      <c r="B29" s="33" t="s">
        <v>69</v>
      </c>
      <c r="C29" s="31">
        <v>389</v>
      </c>
      <c r="D29" s="33" t="s">
        <v>70</v>
      </c>
      <c r="E29" s="33" t="s">
        <v>71</v>
      </c>
      <c r="F29" s="33" t="s">
        <v>60</v>
      </c>
      <c r="G29" s="34">
        <v>43508</v>
      </c>
      <c r="H29" s="34">
        <v>43490</v>
      </c>
      <c r="I29" s="33" t="s">
        <v>112</v>
      </c>
      <c r="J29" s="31">
        <v>186.15600000000001</v>
      </c>
      <c r="K29" s="36" t="s">
        <v>113</v>
      </c>
      <c r="L29" s="44">
        <v>121.4</v>
      </c>
      <c r="M29" s="43">
        <f>L29/J29*100</f>
        <v>65.214121489503427</v>
      </c>
      <c r="N29" s="20">
        <v>121.4</v>
      </c>
      <c r="O29" s="43">
        <f>N29/J29*100</f>
        <v>65.214121489503427</v>
      </c>
      <c r="P29" s="9"/>
    </row>
    <row r="30" spans="1:16" ht="178.5" customHeight="1">
      <c r="A30" s="37">
        <v>21</v>
      </c>
      <c r="B30" s="33" t="s">
        <v>116</v>
      </c>
      <c r="C30" s="31">
        <v>394</v>
      </c>
      <c r="D30" s="33" t="s">
        <v>70</v>
      </c>
      <c r="E30" s="33" t="s">
        <v>71</v>
      </c>
      <c r="F30" s="33" t="s">
        <v>60</v>
      </c>
      <c r="G30" s="34">
        <v>43524</v>
      </c>
      <c r="H30" s="34">
        <v>43490</v>
      </c>
      <c r="I30" s="33" t="s">
        <v>114</v>
      </c>
      <c r="J30" s="33">
        <v>270.60000000000002</v>
      </c>
      <c r="K30" s="36" t="s">
        <v>115</v>
      </c>
      <c r="L30" s="28"/>
      <c r="M30" s="28"/>
      <c r="N30" s="29">
        <v>34.423999999999999</v>
      </c>
      <c r="O30" s="29"/>
      <c r="P30" s="9"/>
    </row>
    <row r="31" spans="1:16" ht="48" customHeight="1">
      <c r="A31" s="38"/>
      <c r="B31" s="65" t="s">
        <v>72</v>
      </c>
      <c r="C31" s="66"/>
      <c r="D31" s="66"/>
      <c r="E31" s="66"/>
      <c r="F31" s="66"/>
      <c r="G31" s="66"/>
      <c r="H31" s="66"/>
      <c r="I31" s="67"/>
      <c r="J31" s="39">
        <f>J25+J26+J27+J28+J29+J30</f>
        <v>849.99599999999998</v>
      </c>
      <c r="K31" s="21"/>
      <c r="L31" s="39">
        <f>L25+L26+L27+L28+L29+L30</f>
        <v>354.6</v>
      </c>
      <c r="M31" s="45">
        <f>L31/J31*100</f>
        <v>41.717843378086492</v>
      </c>
      <c r="N31" s="39">
        <f>N25+N26+N27+N28+N29+N30</f>
        <v>396.56399999999996</v>
      </c>
      <c r="O31" s="45">
        <f>N31/J31*100</f>
        <v>46.654807787330761</v>
      </c>
      <c r="P31" s="21"/>
    </row>
    <row r="32" spans="1:16" ht="181.5" customHeight="1">
      <c r="A32" s="38">
        <v>22</v>
      </c>
      <c r="B32" s="1" t="s">
        <v>73</v>
      </c>
      <c r="C32" s="20">
        <v>40</v>
      </c>
      <c r="D32" s="20" t="s">
        <v>74</v>
      </c>
      <c r="E32" s="20" t="s">
        <v>75</v>
      </c>
      <c r="F32" s="20" t="s">
        <v>76</v>
      </c>
      <c r="G32" s="20" t="s">
        <v>77</v>
      </c>
      <c r="H32" s="20" t="s">
        <v>78</v>
      </c>
      <c r="I32" s="47" t="s">
        <v>107</v>
      </c>
      <c r="J32" s="20">
        <v>123</v>
      </c>
      <c r="K32" s="36" t="s">
        <v>108</v>
      </c>
      <c r="L32" s="20">
        <f>93.195+24</f>
        <v>117.19499999999999</v>
      </c>
      <c r="M32" s="43">
        <f>L32/J32*100</f>
        <v>95.280487804878049</v>
      </c>
      <c r="N32" s="20">
        <f>93.195+24</f>
        <v>117.19499999999999</v>
      </c>
      <c r="O32" s="43">
        <f>N32/J32*100</f>
        <v>95.280487804878049</v>
      </c>
      <c r="P32" s="21"/>
    </row>
    <row r="33" spans="1:18" ht="39" customHeight="1">
      <c r="A33" s="38"/>
      <c r="B33" s="65" t="s">
        <v>79</v>
      </c>
      <c r="C33" s="66"/>
      <c r="D33" s="66"/>
      <c r="E33" s="66"/>
      <c r="F33" s="66"/>
      <c r="G33" s="66"/>
      <c r="H33" s="67"/>
      <c r="I33" s="39"/>
      <c r="J33" s="39">
        <f>J32</f>
        <v>123</v>
      </c>
      <c r="K33" s="20"/>
      <c r="L33" s="20">
        <f>L32</f>
        <v>117.19499999999999</v>
      </c>
      <c r="M33" s="43">
        <f>L33/J33*100</f>
        <v>95.280487804878049</v>
      </c>
      <c r="N33" s="20">
        <f t="shared" ref="N33" si="0">N32</f>
        <v>117.19499999999999</v>
      </c>
      <c r="O33" s="43">
        <f>N33/J33*100</f>
        <v>95.280487804878049</v>
      </c>
      <c r="P33" s="21"/>
    </row>
    <row r="34" spans="1:18" ht="251.25" customHeight="1">
      <c r="A34" s="38">
        <v>23</v>
      </c>
      <c r="B34" s="1" t="s">
        <v>80</v>
      </c>
      <c r="C34" s="1">
        <v>220</v>
      </c>
      <c r="D34" s="1" t="s">
        <v>81</v>
      </c>
      <c r="E34" s="1" t="s">
        <v>82</v>
      </c>
      <c r="F34" s="1" t="s">
        <v>83</v>
      </c>
      <c r="G34" s="1" t="s">
        <v>77</v>
      </c>
      <c r="H34" s="1" t="s">
        <v>78</v>
      </c>
      <c r="I34" s="1"/>
      <c r="J34" s="1">
        <v>277.3</v>
      </c>
      <c r="K34" s="1" t="s">
        <v>103</v>
      </c>
      <c r="L34" s="20"/>
      <c r="M34" s="20"/>
      <c r="N34" s="21"/>
      <c r="O34" s="21"/>
      <c r="P34" s="21"/>
    </row>
    <row r="35" spans="1:18" ht="45.75" customHeight="1">
      <c r="A35" s="38"/>
      <c r="B35" s="65" t="s">
        <v>84</v>
      </c>
      <c r="C35" s="66"/>
      <c r="D35" s="66"/>
      <c r="E35" s="66"/>
      <c r="F35" s="66"/>
      <c r="G35" s="66"/>
      <c r="H35" s="66"/>
      <c r="I35" s="67"/>
      <c r="J35" s="41">
        <f>J34</f>
        <v>277.3</v>
      </c>
      <c r="K35" s="20"/>
      <c r="L35" s="20">
        <f>L34</f>
        <v>0</v>
      </c>
      <c r="M35" s="20">
        <f t="shared" ref="M35:O35" si="1">M34</f>
        <v>0</v>
      </c>
      <c r="N35" s="20">
        <f t="shared" si="1"/>
        <v>0</v>
      </c>
      <c r="O35" s="20">
        <f t="shared" si="1"/>
        <v>0</v>
      </c>
      <c r="P35" s="21"/>
    </row>
    <row r="36" spans="1:18" ht="78.75" customHeight="1">
      <c r="A36" s="38">
        <v>24</v>
      </c>
      <c r="B36" s="1" t="s">
        <v>85</v>
      </c>
      <c r="C36" s="1">
        <v>400</v>
      </c>
      <c r="D36" s="1" t="s">
        <v>86</v>
      </c>
      <c r="E36" s="1" t="s">
        <v>87</v>
      </c>
      <c r="F36" s="1" t="s">
        <v>88</v>
      </c>
      <c r="G36" s="1" t="s">
        <v>102</v>
      </c>
      <c r="H36" s="1" t="s">
        <v>102</v>
      </c>
      <c r="I36" s="1"/>
      <c r="J36" s="1">
        <v>726.26900000000001</v>
      </c>
      <c r="K36" s="1" t="s">
        <v>91</v>
      </c>
      <c r="L36" s="1"/>
      <c r="M36" s="20"/>
      <c r="N36" s="21"/>
      <c r="O36" s="21"/>
      <c r="P36" s="21"/>
    </row>
    <row r="37" spans="1:18" ht="36.75" customHeight="1">
      <c r="A37" s="38"/>
      <c r="B37" s="59" t="s">
        <v>89</v>
      </c>
      <c r="C37" s="60"/>
      <c r="D37" s="60"/>
      <c r="E37" s="60"/>
      <c r="F37" s="60"/>
      <c r="G37" s="60"/>
      <c r="H37" s="60"/>
      <c r="I37" s="61"/>
      <c r="J37" s="39">
        <f>J36</f>
        <v>726.26900000000001</v>
      </c>
      <c r="K37" s="20"/>
      <c r="L37" s="20">
        <f>L36</f>
        <v>0</v>
      </c>
      <c r="M37" s="20">
        <f t="shared" ref="M37:O37" si="2">M36</f>
        <v>0</v>
      </c>
      <c r="N37" s="20">
        <f t="shared" si="2"/>
        <v>0</v>
      </c>
      <c r="O37" s="20">
        <f t="shared" si="2"/>
        <v>0</v>
      </c>
      <c r="P37" s="21"/>
    </row>
    <row r="38" spans="1:18" ht="60.75" customHeight="1">
      <c r="A38" s="38"/>
      <c r="B38" s="62" t="s">
        <v>90</v>
      </c>
      <c r="C38" s="63"/>
      <c r="D38" s="63"/>
      <c r="E38" s="63"/>
      <c r="F38" s="63"/>
      <c r="G38" s="63"/>
      <c r="H38" s="63"/>
      <c r="I38" s="64"/>
      <c r="J38" s="40">
        <f>J37+J35+J33+J31+J24</f>
        <v>7182.4230000000007</v>
      </c>
      <c r="K38" s="20"/>
      <c r="L38" s="40">
        <f>L37+L35+L33+L31+L24</f>
        <v>471.79500000000002</v>
      </c>
      <c r="M38" s="46">
        <f>L38/J38</f>
        <v>6.568744280307634E-2</v>
      </c>
      <c r="N38" s="40">
        <f>N37+N35+N33+N31+N24</f>
        <v>513.75900000000001</v>
      </c>
      <c r="O38" s="46">
        <f>N38/J38</f>
        <v>7.1530039375291593E-2</v>
      </c>
      <c r="P38" s="21"/>
    </row>
    <row r="39" spans="1:18" ht="1.5" customHeight="1">
      <c r="A39" s="71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</row>
    <row r="40" spans="1:18" ht="41.25" hidden="1" customHeight="1">
      <c r="D40" s="42"/>
    </row>
    <row r="41" spans="1:18" ht="54.75" customHeight="1">
      <c r="A41" s="58"/>
      <c r="B41" s="58"/>
      <c r="C41" s="58"/>
      <c r="D41" s="58"/>
      <c r="E41" s="58"/>
      <c r="F41" s="58"/>
      <c r="G41" s="58"/>
      <c r="H41" s="58"/>
      <c r="I41" s="58"/>
    </row>
  </sheetData>
  <mergeCells count="26">
    <mergeCell ref="A41:I41"/>
    <mergeCell ref="B37:I37"/>
    <mergeCell ref="B38:I38"/>
    <mergeCell ref="P5:P7"/>
    <mergeCell ref="B31:I31"/>
    <mergeCell ref="B33:H33"/>
    <mergeCell ref="B35:I35"/>
    <mergeCell ref="A5:A7"/>
    <mergeCell ref="B24:I24"/>
    <mergeCell ref="A39:R39"/>
    <mergeCell ref="G1:J1"/>
    <mergeCell ref="G3:I3"/>
    <mergeCell ref="G5:G7"/>
    <mergeCell ref="H5:H7"/>
    <mergeCell ref="I5:I7"/>
    <mergeCell ref="J5:O5"/>
    <mergeCell ref="K6:K7"/>
    <mergeCell ref="J6:J7"/>
    <mergeCell ref="L6:M6"/>
    <mergeCell ref="N6:O6"/>
    <mergeCell ref="B2:N2"/>
    <mergeCell ref="B5:B7"/>
    <mergeCell ref="C5:C7"/>
    <mergeCell ref="D5:D7"/>
    <mergeCell ref="E5:E7"/>
    <mergeCell ref="F5:F7"/>
  </mergeCells>
  <printOptions horizontalCentered="1"/>
  <pageMargins left="0.15748031496062992" right="0.15748031496062992" top="0.55118110236220474" bottom="0.43307086614173229" header="0.55118110236220474" footer="0.62992125984251968"/>
  <pageSetup paperSize="9" scale="54" fitToHeight="4" orientation="landscape" r:id="rId1"/>
  <rowBreaks count="1" manualBreakCount="1">
    <brk id="27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rano9</dc:creator>
  <cp:lastModifiedBy>svitlana.shioshvili</cp:lastModifiedBy>
  <cp:lastPrinted>2019-05-08T07:15:04Z</cp:lastPrinted>
  <dcterms:created xsi:type="dcterms:W3CDTF">2018-10-26T12:22:05Z</dcterms:created>
  <dcterms:modified xsi:type="dcterms:W3CDTF">2019-05-10T06:53:52Z</dcterms:modified>
</cp:coreProperties>
</file>