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510" yWindow="705" windowWidth="15480" windowHeight="1158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Лист1!$5:$8</definedName>
    <definedName name="_xlnm.Print_Area" localSheetId="0">Лист1!$A$1:$N$58</definedName>
  </definedNames>
  <calcPr calcId="124519" refMode="R1C1"/>
</workbook>
</file>

<file path=xl/calcChain.xml><?xml version="1.0" encoding="utf-8"?>
<calcChain xmlns="http://schemas.openxmlformats.org/spreadsheetml/2006/main">
  <c r="F19" i="1"/>
  <c r="I50"/>
  <c r="J48"/>
  <c r="G48"/>
  <c r="I48"/>
  <c r="F48"/>
  <c r="E48"/>
  <c r="J45"/>
  <c r="J50" s="1"/>
  <c r="G45"/>
  <c r="I45"/>
  <c r="F45"/>
  <c r="E45"/>
  <c r="J20"/>
  <c r="J21"/>
  <c r="J15"/>
  <c r="J13"/>
  <c r="J23"/>
  <c r="J24"/>
  <c r="J22"/>
  <c r="F22" s="1"/>
  <c r="G22" s="1"/>
  <c r="I21"/>
  <c r="I20"/>
  <c r="J19"/>
  <c r="I16"/>
  <c r="J16"/>
  <c r="I15"/>
  <c r="I25" s="1"/>
  <c r="J18"/>
  <c r="F17"/>
  <c r="G17" s="1"/>
  <c r="J14"/>
  <c r="F13"/>
  <c r="G13" s="1"/>
  <c r="J9"/>
  <c r="J11"/>
  <c r="F26"/>
  <c r="F28"/>
  <c r="P30"/>
  <c r="F31"/>
  <c r="E33"/>
  <c r="F34"/>
  <c r="F36" s="1"/>
  <c r="J12"/>
  <c r="J36"/>
  <c r="O10"/>
  <c r="F10"/>
  <c r="G10" s="1"/>
  <c r="F9"/>
  <c r="G9" s="1"/>
  <c r="I36"/>
  <c r="E36"/>
  <c r="E25"/>
  <c r="E50" s="1"/>
  <c r="O32"/>
  <c r="F15"/>
  <c r="G15" s="1"/>
  <c r="J25"/>
  <c r="J37" s="1"/>
  <c r="F11"/>
  <c r="G11" s="1"/>
  <c r="I37" l="1"/>
  <c r="E37"/>
  <c r="F33"/>
  <c r="G19"/>
  <c r="F25"/>
  <c r="G25"/>
  <c r="F37" l="1"/>
  <c r="F50"/>
</calcChain>
</file>

<file path=xl/sharedStrings.xml><?xml version="1.0" encoding="utf-8"?>
<sst xmlns="http://schemas.openxmlformats.org/spreadsheetml/2006/main" count="199" uniqueCount="98">
  <si>
    <t>Звіт про стан реалізації проектів-переможців за рахунок коштів "Громадського бюджету міста Києва"</t>
  </si>
  <si>
    <t>(відповідний звітний період)</t>
  </si>
  <si>
    <t>№ з/п</t>
  </si>
  <si>
    <t>Реєстраційний номер проекту</t>
  </si>
  <si>
    <t>Назва проекту, місце розташування</t>
  </si>
  <si>
    <t>Дати погодження плану реалізації та кошторису із Лідером команди проекту</t>
  </si>
  <si>
    <t>Обсяг фінансування, тис.грн.</t>
  </si>
  <si>
    <t>Виконані роботи</t>
  </si>
  <si>
    <t>Отриманий результат (фото реалізації)</t>
  </si>
  <si>
    <t>Відгук Лідера команди проекту про реалізацію проекту (так/ні)</t>
  </si>
  <si>
    <t>План</t>
  </si>
  <si>
    <t>Факт</t>
  </si>
  <si>
    <t>Найменування робіт, товарів, послуг</t>
  </si>
  <si>
    <t>Вартість,                                         тис. грн.</t>
  </si>
  <si>
    <t xml:space="preserve">План </t>
  </si>
  <si>
    <t>Ганок для гімназії 34 «Либідь»</t>
  </si>
  <si>
    <t>Інтерактивні дошки для вивчення предметів філологічного циклу в Подільському районі</t>
  </si>
  <si>
    <t>Науково-пізнавальний та розвивальний простір учнів початкових класів для шкіл Подільського району</t>
  </si>
  <si>
    <t>Сучасні комп’ ютери в кабінет інформатики для шкіл Подільського району</t>
  </si>
  <si>
    <t>ШКОЛЯРАМ ПОДІЛЬСЬКОГО РАЙОНУ - ЛАБОРАТОРІЯ РОБОТОТЕХНІКИ LEGO</t>
  </si>
  <si>
    <t>Інтерактивне та лабораторне обладнання для шкіл Подільського району</t>
  </si>
  <si>
    <t>Мережа хабів. Сучасний освітній простір гімназії 107 "Введенська"</t>
  </si>
  <si>
    <t>"BrightYard" у гімназії №257 "Синьоозерна" ("Яскраве подвір'я")</t>
  </si>
  <si>
    <t>Разом по розпоряднику коштів управління освіти Подільської РДА:</t>
  </si>
  <si>
    <t>«Масові дитячі свята»</t>
  </si>
  <si>
    <t>«МІСТО – ДІТЯМ» (Оновлення дитячого клубу «Спарта»)</t>
  </si>
  <si>
    <t>«МІСТО МАЙБУТНІХ ЧЕМПІОНІВ» (Оновлення дитячого клубу «ЧЕМПІОН»)</t>
  </si>
  <si>
    <t>Разом по розпоряднику коштів відділ у справах сім'ї, молоді та спорту Подільської РДА:</t>
  </si>
  <si>
    <t>«Крок до мрії»</t>
  </si>
  <si>
    <t>Разом по розпоряднику коштів управління праці та соціального захисту населення Подільської РДА:</t>
  </si>
  <si>
    <t>Всього по розпоряднику коштів Подільська районна в місті Києві державна адміністрація:</t>
  </si>
  <si>
    <t>Капітальний ремонт</t>
  </si>
  <si>
    <t>Придбання обладнання</t>
  </si>
  <si>
    <t>Придбання меблі/ інше обладнання</t>
  </si>
  <si>
    <t>Придбання інше обладнання</t>
  </si>
  <si>
    <t>Придбання меблів</t>
  </si>
  <si>
    <t>-</t>
  </si>
  <si>
    <t>Послуги</t>
  </si>
  <si>
    <t>Придбання меблів/ спорт. інвентарю</t>
  </si>
  <si>
    <t>469,295,349</t>
  </si>
  <si>
    <t>КОМП, НОУТ</t>
  </si>
  <si>
    <t>UA-2018-07-20-001068-c</t>
  </si>
  <si>
    <t xml:space="preserve">мульт.обладнання </t>
  </si>
  <si>
    <t>UA-2018-07-20-001108-c</t>
  </si>
  <si>
    <t>мыкроскоп</t>
  </si>
  <si>
    <t>набор наука та технологія, поля для робототехніки та пісочницз підсвіткою</t>
  </si>
  <si>
    <t>UA-2018-07-13-000436-b</t>
  </si>
  <si>
    <t>крісла мішки і стільці</t>
  </si>
  <si>
    <t>UA-2018-07-19-000821-b</t>
  </si>
  <si>
    <t>набор лабораторний електрика та магнетизм, комплект напівпровідників діоди, електростатичний султан</t>
  </si>
  <si>
    <t>30.05.2018 року.                                                                                                 План реалізації проекту на травень-серпень 2018 року</t>
  </si>
  <si>
    <t>15.05.2018 року                                                                                              План реалізації проекту на червень-вересень 2018 року</t>
  </si>
  <si>
    <t>15.05.2018 року                                                                                              План реалізації проекту на квітень-травень 2018 року</t>
  </si>
  <si>
    <t>15.03.2018 року                                                                     План реалізації проекту на квітень-серпень 2018 року</t>
  </si>
  <si>
    <t>15.03.2018 року                                                                     План реалізації проекту на лютий-червень 2018 року</t>
  </si>
  <si>
    <t>15.03.2018 року                                                                                   План реалізації проекту на лютий-червень 2018 року</t>
  </si>
  <si>
    <t>15.03.2018 року                                                                        План реалізації проекту на лютий-червень 2018 року</t>
  </si>
  <si>
    <t xml:space="preserve">15.03.2018 року                                                                                               План реалізації проекту на лютий-червень 2018 року                            </t>
  </si>
  <si>
    <t xml:space="preserve">15.03.2018 року                                                                               План реалізації проекту на квітень-червень 2018 року                              </t>
  </si>
  <si>
    <t xml:space="preserve">15.03.2018 року                                                                                          План реалізації проекту на лютий-липень 2018 року   </t>
  </si>
  <si>
    <t xml:space="preserve">15.03.2018 року                                                                                План реалізації проекту на лютий-липень 2018 року   </t>
  </si>
  <si>
    <t>реалізовано</t>
  </si>
  <si>
    <r>
      <t xml:space="preserve">Закупівля </t>
    </r>
    <r>
      <rPr>
        <b/>
        <sz val="13"/>
        <rFont val="Times New Roman"/>
        <family val="1"/>
        <charset val="204"/>
      </rPr>
      <t>рятувальних поясів</t>
    </r>
    <r>
      <rPr>
        <sz val="13"/>
        <rFont val="Times New Roman"/>
        <family val="1"/>
        <charset val="204"/>
      </rPr>
      <t xml:space="preserve"> </t>
    </r>
    <r>
      <rPr>
        <u/>
        <sz val="13"/>
        <rFont val="Times New Roman"/>
        <family val="1"/>
        <charset val="204"/>
      </rPr>
      <t>№ UA-2018-06-21-002603-a</t>
    </r>
    <r>
      <rPr>
        <sz val="13"/>
        <rFont val="Times New Roman"/>
        <family val="1"/>
        <charset val="204"/>
      </rPr>
      <t xml:space="preserve"> від 21.06.2018 року; закупівля </t>
    </r>
    <r>
      <rPr>
        <b/>
        <sz val="13"/>
        <rFont val="Times New Roman"/>
        <family val="1"/>
        <charset val="204"/>
      </rPr>
      <t>карабінів туристичних</t>
    </r>
    <r>
      <rPr>
        <sz val="13"/>
        <rFont val="Times New Roman"/>
        <family val="1"/>
        <charset val="204"/>
      </rPr>
      <t xml:space="preserve"> </t>
    </r>
    <r>
      <rPr>
        <u/>
        <sz val="13"/>
        <rFont val="Times New Roman"/>
        <family val="1"/>
        <charset val="204"/>
      </rPr>
      <t>№ UA-2018-06-21-002210-a</t>
    </r>
    <r>
      <rPr>
        <sz val="13"/>
        <rFont val="Times New Roman"/>
        <family val="1"/>
        <charset val="204"/>
      </rPr>
      <t xml:space="preserve"> від 21.06.2018 року - не відбулася; повторна № UA-2018-07-04-001486-c від 04.07.2018 року; закупівля </t>
    </r>
    <r>
      <rPr>
        <b/>
        <sz val="13"/>
        <rFont val="Times New Roman"/>
        <family val="1"/>
        <charset val="204"/>
      </rPr>
      <t>квитків в аквапарк</t>
    </r>
    <r>
      <rPr>
        <sz val="13"/>
        <rFont val="Times New Roman"/>
        <family val="1"/>
        <charset val="204"/>
      </rPr>
      <t xml:space="preserve"> </t>
    </r>
    <r>
      <rPr>
        <u/>
        <sz val="13"/>
        <rFont val="Times New Roman"/>
        <family val="1"/>
        <charset val="204"/>
      </rPr>
      <t>№ UA-2018-06-25-001165-b</t>
    </r>
    <r>
      <rPr>
        <sz val="13"/>
        <rFont val="Times New Roman"/>
        <family val="1"/>
        <charset val="204"/>
      </rPr>
      <t xml:space="preserve"> від 25.06.2018 - не відбулася; </t>
    </r>
    <r>
      <rPr>
        <u/>
        <sz val="13"/>
        <rFont val="Times New Roman"/>
        <family val="1"/>
        <charset val="204"/>
      </rPr>
      <t>№ UA-2018-07-09-001338-c</t>
    </r>
    <r>
      <rPr>
        <sz val="13"/>
        <rFont val="Times New Roman"/>
        <family val="1"/>
        <charset val="204"/>
      </rPr>
      <t xml:space="preserve"> від 09.07.2018 року - повторно не відбулася</t>
    </r>
  </si>
  <si>
    <r>
      <t xml:space="preserve">Закупівля послуги з </t>
    </r>
    <r>
      <rPr>
        <b/>
        <sz val="13"/>
        <rFont val="Times New Roman"/>
        <family val="1"/>
        <charset val="204"/>
      </rPr>
      <t>харчування</t>
    </r>
    <r>
      <rPr>
        <sz val="13"/>
        <rFont val="Times New Roman"/>
        <family val="1"/>
        <charset val="204"/>
      </rPr>
      <t xml:space="preserve"> </t>
    </r>
    <r>
      <rPr>
        <u/>
        <sz val="13"/>
        <rFont val="Times New Roman"/>
        <family val="1"/>
        <charset val="204"/>
      </rPr>
      <t>№ UA-2018-06-27-001444-a</t>
    </r>
    <r>
      <rPr>
        <sz val="13"/>
        <rFont val="Times New Roman"/>
        <family val="1"/>
        <charset val="204"/>
      </rPr>
      <t xml:space="preserve"> від 27.06.2018 року - не відбулася; повторно </t>
    </r>
    <r>
      <rPr>
        <u/>
        <sz val="13"/>
        <rFont val="Times New Roman"/>
        <family val="1"/>
        <charset val="204"/>
      </rPr>
      <t>№ UA-2018-07-18-000006-c</t>
    </r>
    <r>
      <rPr>
        <sz val="13"/>
        <rFont val="Times New Roman"/>
        <family val="1"/>
        <charset val="204"/>
      </rPr>
      <t xml:space="preserve"> від 18.07.2018</t>
    </r>
  </si>
  <si>
    <r>
      <t xml:space="preserve">Закупівля </t>
    </r>
    <r>
      <rPr>
        <u/>
        <sz val="13"/>
        <rFont val="Times New Roman"/>
        <family val="1"/>
        <charset val="204"/>
      </rPr>
      <t>№ UA-2018-04-10-000409-c</t>
    </r>
    <r>
      <rPr>
        <sz val="13"/>
        <rFont val="Times New Roman"/>
        <family val="1"/>
        <charset val="204"/>
      </rPr>
      <t xml:space="preserve"> від 10.04.2018 року, </t>
    </r>
    <r>
      <rPr>
        <u/>
        <sz val="13"/>
        <rFont val="Times New Roman"/>
        <family val="1"/>
        <charset val="204"/>
      </rPr>
      <t>№ UA-2018-04-17-002900-a</t>
    </r>
    <r>
      <rPr>
        <sz val="13"/>
        <rFont val="Times New Roman"/>
        <family val="1"/>
        <charset val="204"/>
      </rPr>
      <t xml:space="preserve"> від 17.04.2018 року</t>
    </r>
  </si>
  <si>
    <r>
      <t xml:space="preserve">Закупівля </t>
    </r>
    <r>
      <rPr>
        <u/>
        <sz val="13"/>
        <rFont val="Times New Roman"/>
        <family val="1"/>
        <charset val="204"/>
      </rPr>
      <t>№ UA-2018-04-26-001127-b</t>
    </r>
    <r>
      <rPr>
        <sz val="13"/>
        <rFont val="Times New Roman"/>
        <family val="1"/>
        <charset val="204"/>
      </rPr>
      <t xml:space="preserve"> від 26.04.2018 року</t>
    </r>
  </si>
  <si>
    <r>
      <t xml:space="preserve">Закупівля </t>
    </r>
    <r>
      <rPr>
        <b/>
        <sz val="13"/>
        <rFont val="Times New Roman"/>
        <family val="1"/>
        <charset val="204"/>
      </rPr>
      <t>побутової техніки</t>
    </r>
    <r>
      <rPr>
        <sz val="13"/>
        <rFont val="Times New Roman"/>
        <family val="1"/>
        <charset val="204"/>
      </rPr>
      <t xml:space="preserve">: </t>
    </r>
    <r>
      <rPr>
        <u/>
        <sz val="13"/>
        <rFont val="Times New Roman"/>
        <family val="1"/>
        <charset val="204"/>
      </rPr>
      <t>№ UA-2018-06-08-002934-a</t>
    </r>
    <r>
      <rPr>
        <sz val="13"/>
        <rFont val="Times New Roman"/>
        <family val="1"/>
        <charset val="204"/>
      </rPr>
      <t xml:space="preserve"> від 08.06.2018 року (правльна машина);                      </t>
    </r>
    <r>
      <rPr>
        <u/>
        <sz val="13"/>
        <rFont val="Times New Roman"/>
        <family val="1"/>
        <charset val="204"/>
      </rPr>
      <t>№ UA-2018-04-03-001620-c</t>
    </r>
    <r>
      <rPr>
        <sz val="13"/>
        <rFont val="Times New Roman"/>
        <family val="1"/>
        <charset val="204"/>
      </rPr>
      <t xml:space="preserve"> від 03.04.2018 року (електроплита ); закупівля </t>
    </r>
    <r>
      <rPr>
        <b/>
        <sz val="13"/>
        <rFont val="Times New Roman"/>
        <family val="1"/>
        <charset val="204"/>
      </rPr>
      <t>меблів</t>
    </r>
    <r>
      <rPr>
        <sz val="13"/>
        <rFont val="Times New Roman"/>
        <family val="1"/>
        <charset val="204"/>
      </rPr>
      <t xml:space="preserve">: </t>
    </r>
    <r>
      <rPr>
        <u/>
        <sz val="13"/>
        <rFont val="Times New Roman"/>
        <family val="1"/>
        <charset val="204"/>
      </rPr>
      <t>№ UA-2018-05-08-001491-b</t>
    </r>
    <r>
      <rPr>
        <sz val="13"/>
        <rFont val="Times New Roman"/>
        <family val="1"/>
        <charset val="204"/>
      </rPr>
      <t xml:space="preserve"> від 08.05.2018 року (світлодіодний стіл); закупівля </t>
    </r>
    <r>
      <rPr>
        <b/>
        <sz val="13"/>
        <rFont val="Times New Roman"/>
        <family val="1"/>
        <charset val="204"/>
      </rPr>
      <t>іншого обладнання</t>
    </r>
    <r>
      <rPr>
        <sz val="13"/>
        <rFont val="Times New Roman"/>
        <family val="1"/>
        <charset val="204"/>
      </rPr>
      <t xml:space="preserve">: </t>
    </r>
    <r>
      <rPr>
        <u/>
        <sz val="13"/>
        <rFont val="Times New Roman"/>
        <family val="1"/>
        <charset val="204"/>
      </rPr>
      <t>№ UA-2018-06-12-000339-a</t>
    </r>
    <r>
      <rPr>
        <sz val="13"/>
        <rFont val="Times New Roman"/>
        <family val="1"/>
        <charset val="204"/>
      </rPr>
      <t xml:space="preserve"> від 12.06.2018 року (джерело безперебійного живлення)</t>
    </r>
  </si>
  <si>
    <r>
      <t xml:space="preserve">Закупівля </t>
    </r>
    <r>
      <rPr>
        <b/>
        <sz val="13"/>
        <rFont val="Times New Roman"/>
        <family val="1"/>
        <charset val="204"/>
      </rPr>
      <t>меблів</t>
    </r>
    <r>
      <rPr>
        <sz val="13"/>
        <rFont val="Times New Roman"/>
        <family val="1"/>
        <charset val="204"/>
      </rPr>
      <t xml:space="preserve">: </t>
    </r>
    <r>
      <rPr>
        <u/>
        <sz val="13"/>
        <rFont val="Times New Roman"/>
        <family val="1"/>
        <charset val="204"/>
      </rPr>
      <t>№ UA-2018-05-30-001810-a</t>
    </r>
    <r>
      <rPr>
        <sz val="13"/>
        <rFont val="Times New Roman"/>
        <family val="1"/>
        <charset val="204"/>
      </rPr>
      <t xml:space="preserve"> від 30.05.2018 року (кухонні меблі); </t>
    </r>
    <r>
      <rPr>
        <u/>
        <sz val="13"/>
        <rFont val="Times New Roman"/>
        <family val="1"/>
        <charset val="204"/>
      </rPr>
      <t>№ UA-2018-05-11-001793-c</t>
    </r>
    <r>
      <rPr>
        <sz val="13"/>
        <rFont val="Times New Roman"/>
        <family val="1"/>
        <charset val="204"/>
      </rPr>
      <t xml:space="preserve"> від 11.05.2018 року (шкільні шафи);                           </t>
    </r>
    <r>
      <rPr>
        <u/>
        <sz val="13"/>
        <rFont val="Times New Roman"/>
        <family val="1"/>
        <charset val="204"/>
      </rPr>
      <t>№ UA-2018-05-08-001629-b</t>
    </r>
    <r>
      <rPr>
        <sz val="13"/>
        <rFont val="Times New Roman"/>
        <family val="1"/>
        <charset val="204"/>
      </rPr>
      <t xml:space="preserve"> від 08.05.2018 року (спец.меблі для дітей з інвалідністю); закупівля </t>
    </r>
    <r>
      <rPr>
        <b/>
        <sz val="13"/>
        <rFont val="Times New Roman"/>
        <family val="1"/>
        <charset val="204"/>
      </rPr>
      <t>оргтехніки:</t>
    </r>
    <r>
      <rPr>
        <sz val="13"/>
        <rFont val="Times New Roman"/>
        <family val="1"/>
        <charset val="204"/>
      </rPr>
      <t xml:space="preserve"> </t>
    </r>
    <r>
      <rPr>
        <u/>
        <sz val="13"/>
        <rFont val="Times New Roman"/>
        <family val="1"/>
        <charset val="204"/>
      </rPr>
      <t>№ UA-2018-06-07-003138-a</t>
    </r>
    <r>
      <rPr>
        <sz val="13"/>
        <rFont val="Times New Roman"/>
        <family val="1"/>
        <charset val="204"/>
      </rPr>
      <t xml:space="preserve"> від 07.06.2018 року (інтерактивна дошка);                          </t>
    </r>
    <r>
      <rPr>
        <u/>
        <sz val="13"/>
        <rFont val="Times New Roman"/>
        <family val="1"/>
        <charset val="204"/>
      </rPr>
      <t>№ UA-2018-05-08-001579-b</t>
    </r>
    <r>
      <rPr>
        <sz val="13"/>
        <rFont val="Times New Roman"/>
        <family val="1"/>
        <charset val="204"/>
      </rPr>
      <t xml:space="preserve"> від 08.05.2018 року (телевізор); </t>
    </r>
    <r>
      <rPr>
        <u/>
        <sz val="13"/>
        <rFont val="Times New Roman"/>
        <family val="1"/>
        <charset val="204"/>
      </rPr>
      <t>№ UA-2018-05-08-001536-b</t>
    </r>
    <r>
      <rPr>
        <sz val="13"/>
        <rFont val="Times New Roman"/>
        <family val="1"/>
        <charset val="204"/>
      </rPr>
      <t xml:space="preserve"> від 08.05.2018 року (комп'ютерна мережа)</t>
    </r>
  </si>
  <si>
    <r>
      <t xml:space="preserve">Закупівля </t>
    </r>
    <r>
      <rPr>
        <b/>
        <sz val="13"/>
        <rFont val="Times New Roman"/>
        <family val="1"/>
        <charset val="204"/>
      </rPr>
      <t>оргтехніки</t>
    </r>
    <r>
      <rPr>
        <sz val="13"/>
        <rFont val="Times New Roman"/>
        <family val="1"/>
        <charset val="204"/>
      </rPr>
      <t xml:space="preserve">: </t>
    </r>
    <r>
      <rPr>
        <u/>
        <sz val="13"/>
        <rFont val="Times New Roman"/>
        <family val="1"/>
        <charset val="204"/>
      </rPr>
      <t>№ UA-2018-05-21-000906-c</t>
    </r>
    <r>
      <rPr>
        <sz val="13"/>
        <rFont val="Times New Roman"/>
        <family val="1"/>
        <charset val="204"/>
      </rPr>
      <t xml:space="preserve"> від 21.05.2018 (моноблок); </t>
    </r>
    <r>
      <rPr>
        <u/>
        <sz val="13"/>
        <rFont val="Times New Roman"/>
        <family val="1"/>
        <charset val="204"/>
      </rPr>
      <t>№ UA-2018-06-25-000398-b</t>
    </r>
    <r>
      <rPr>
        <sz val="13"/>
        <rFont val="Times New Roman"/>
        <family val="1"/>
        <charset val="204"/>
      </rPr>
      <t xml:space="preserve"> від 25.06.2018  (багатофункційного пристрій)</t>
    </r>
  </si>
  <si>
    <r>
      <t xml:space="preserve">Закупівля </t>
    </r>
    <r>
      <rPr>
        <b/>
        <sz val="13"/>
        <rFont val="Times New Roman"/>
        <family val="1"/>
        <charset val="204"/>
      </rPr>
      <t>диванів</t>
    </r>
    <r>
      <rPr>
        <sz val="13"/>
        <rFont val="Times New Roman"/>
        <family val="1"/>
        <charset val="204"/>
      </rPr>
      <t xml:space="preserve"> для відвідувачів </t>
    </r>
    <r>
      <rPr>
        <u/>
        <sz val="13"/>
        <rFont val="Times New Roman"/>
        <family val="1"/>
        <charset val="204"/>
      </rPr>
      <t>№ UA-2018-04-24-000499-b</t>
    </r>
    <r>
      <rPr>
        <sz val="13"/>
        <rFont val="Times New Roman"/>
        <family val="1"/>
        <charset val="204"/>
      </rPr>
      <t xml:space="preserve"> від 24.04.2018 року; закупівля </t>
    </r>
    <r>
      <rPr>
        <u/>
        <sz val="13"/>
        <rFont val="Times New Roman"/>
        <family val="1"/>
        <charset val="204"/>
      </rPr>
      <t>№ UA-2018-05-30-002731-a</t>
    </r>
    <r>
      <rPr>
        <sz val="13"/>
        <rFont val="Times New Roman"/>
        <family val="1"/>
        <charset val="204"/>
      </rPr>
      <t xml:space="preserve"> від 30.05.2018 року (жалюзі); закупівля </t>
    </r>
    <r>
      <rPr>
        <b/>
        <sz val="13"/>
        <rFont val="Times New Roman"/>
        <family val="1"/>
        <charset val="204"/>
      </rPr>
      <t>лав</t>
    </r>
    <r>
      <rPr>
        <sz val="13"/>
        <rFont val="Times New Roman"/>
        <family val="1"/>
        <charset val="204"/>
      </rPr>
      <t xml:space="preserve"> для роздягальні </t>
    </r>
    <r>
      <rPr>
        <u/>
        <sz val="13"/>
        <rFont val="Times New Roman"/>
        <family val="1"/>
        <charset val="204"/>
      </rPr>
      <t xml:space="preserve"> № UA-2018-06-07-002376-a</t>
    </r>
    <r>
      <rPr>
        <sz val="13"/>
        <rFont val="Times New Roman"/>
        <family val="1"/>
        <charset val="204"/>
      </rPr>
      <t xml:space="preserve"> від 07.06.2018 року</t>
    </r>
  </si>
  <si>
    <t>рецепція, акустична система, коврики для фітнеса</t>
  </si>
  <si>
    <t>Придбання: принтерів, плотерів, килимків для комп᾿ютерної миші, світчів, принтеру чорно- білого, принтер лазерний, безперебійник електричний для комп᾿ютера, пристрій багатофункціональний (кольоровий), миша компьютерна, клавіатура, флешки, 3D-принтера, 3D-сканера</t>
  </si>
  <si>
    <t>Пояснення щодо використання коштів</t>
  </si>
  <si>
    <t>Капітальний ремонт (3132)</t>
  </si>
  <si>
    <t>Придбання обладнання (3110)</t>
  </si>
  <si>
    <t>Придбання меблі/ інше обладнання (2210)</t>
  </si>
  <si>
    <t>Придбання інше обладнання (2210)</t>
  </si>
  <si>
    <t>Придбання обладнання (2210)</t>
  </si>
  <si>
    <t>Проект реалізовано</t>
  </si>
  <si>
    <t xml:space="preserve"> Реалізовано</t>
  </si>
  <si>
    <t>Відхилення  факту від плану тис.грн.</t>
  </si>
  <si>
    <t>Крісла мішки, стільці-22,7 тис.грн.  товар буде поставлено до 30.11.18 р. Екрани для проекторів - 7,7 тис.грн. товар буде  поставлено до 31.10.18 р.</t>
  </si>
  <si>
    <t xml:space="preserve"> Проектори на суму 30,0 тис.грн.Торги на закупівлю проекторів не відбулися двічі. Після  узгодження поциції щодо змін умов технічних характеристик  предмета закупівлі з  з авторами переможців буде подано оголошення про закупівлю. </t>
  </si>
  <si>
    <r>
      <t xml:space="preserve">       станом на </t>
    </r>
    <r>
      <rPr>
        <u/>
        <sz val="16"/>
        <color indexed="8"/>
        <rFont val="Times New Roman"/>
        <family val="1"/>
        <charset val="204"/>
      </rPr>
      <t xml:space="preserve">  01.11.2018   </t>
    </r>
    <r>
      <rPr>
        <sz val="16"/>
        <color indexed="8"/>
        <rFont val="Times New Roman"/>
        <family val="1"/>
        <charset val="204"/>
      </rPr>
      <t xml:space="preserve"> року    </t>
    </r>
  </si>
  <si>
    <t>Проет реалізовано. Економія 128,0 тис.грн Укладений договор № 273 від 01.11.18 на  два мультимедійних комплекса на суму 127,8 тис.грн.поставка до 20.11.18.</t>
  </si>
  <si>
    <t>Подовжувач, дріт, конвектори   укладений  договір № 271 від 29.10.18 на суму 15,9 тис.грн. поставка в листопаді місяці</t>
  </si>
  <si>
    <t>Султан електричний, блоки живлення  торги відбулися,  укладений договір № 273 від 01.11.18  суму 53,0 тис.грн.поставка до 30.11.18</t>
  </si>
  <si>
    <t>Набір лабораторній "Електрика та магнетизм" на суму 882,0 тис.грн.  укладений договір № 273 від 01.11.18  суму 882,0 тис.грн. поставка до 30.11.18</t>
  </si>
  <si>
    <t>Фліпчарт на суму 6,0 тис.грн.торги не відбулися тричі,пропозиції будуть подаватись знову Крісла мішки,розкладні стільці -38,2 тис.грн. товар буде поставлено до 30.11.18 р. Оплата до кінця року.</t>
  </si>
  <si>
    <t xml:space="preserve"> Акумуляторна батарея, блоки живлення, сервомотор    підписанні договори  № 278,277 від 02.11.18  на суму 116,7 тис.грн.поставка листопаді місяць</t>
  </si>
  <si>
    <t xml:space="preserve"> Дог.№  132 від 04.06.18  ТОВ"Київське управління механізації" Роботи  на стадії завершення</t>
  </si>
  <si>
    <r>
      <t xml:space="preserve"> Проектори на суму 40,9 тс.грн торги на закупівлю проекторів не відбулися двічі. Після  узгодження пропозиції щодо змін умов технічних характеристик  предмета закупівлі з авторами переможців буде подано оголошення про закупівлю</t>
    </r>
    <r>
      <rPr>
        <sz val="13"/>
        <color indexed="10"/>
        <rFont val="Times New Roman"/>
        <family val="1"/>
        <charset val="204"/>
      </rPr>
      <t>.</t>
    </r>
    <r>
      <rPr>
        <sz val="13"/>
        <rFont val="Times New Roman"/>
        <family val="1"/>
        <charset val="204"/>
      </rPr>
      <t xml:space="preserve"> Меблі на суму 140,3 тис.грн.(в зв"язку з проведенням ремонтних робіт в приміщенні в якому буде змонтовано кухонні меблі збірка була призупинена)</t>
    </r>
  </si>
  <si>
    <t xml:space="preserve">  Дог.№ 148 від 09.07.2018 ФОП Науменко Олександр Миколайович. Роботи завершені, оплата до кінця листопада місяця</t>
  </si>
  <si>
    <t xml:space="preserve"> Крісла мішки,стільці -157,7 тис.грн.  товар буде поставлено до 30.11.18 р.  Мальберт на суму 37,9 тис.грн. торги не відбулися тричі.  Після узгодження з автором буде оголошено закупівлю на придбання іншого обладання. </t>
  </si>
  <si>
    <t>Закупівля з придбання столів LEGO тричі не відбулися,через відсутність учасників. Автором проекту в вересні  було змінено технічні вимоги,процедура закупівлі на суму 476,8 тис.грн. двічи не відбулась. Триває узгодження з автором проекту</t>
  </si>
  <si>
    <t>Реалізовано</t>
  </si>
  <si>
    <t xml:space="preserve">Проект реалізовано, в межах економії , яка виникла під час реалізації виконуються додаткові роботи </t>
  </si>
  <si>
    <t>РАЗОМ по ГОЛОВНОМУ РОЗПОРЯДНИКУ ПОДІЛЬСЬКІЙ РАЙОННІЙ В м. КИЄВІ ДЕРЖАВНІЙ АДМІНІСТРАЦІЇ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</si>
</sst>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"/>
  </numFmts>
  <fonts count="27">
    <font>
      <sz val="11"/>
      <color rgb="FF000000"/>
      <name val="Calibri"/>
      <family val="2"/>
      <charset val="204"/>
    </font>
    <font>
      <sz val="16"/>
      <color indexed="8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color indexed="8"/>
      <name val="Times New Roman"/>
      <family val="1"/>
      <charset val="204"/>
    </font>
    <font>
      <sz val="13"/>
      <name val="Times New Roman"/>
      <family val="1"/>
      <charset val="204"/>
    </font>
    <font>
      <u/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1"/>
      <name val="Calibri"/>
      <family val="2"/>
      <charset val="204"/>
    </font>
    <font>
      <sz val="16"/>
      <name val="Times New Roman"/>
      <family val="1"/>
      <charset val="204"/>
    </font>
    <font>
      <sz val="20"/>
      <name val="Times New Roman"/>
      <family val="1"/>
      <charset val="204"/>
    </font>
    <font>
      <b/>
      <sz val="11"/>
      <name val="Times New Roman"/>
      <family val="1"/>
      <charset val="204"/>
    </font>
    <font>
      <sz val="13"/>
      <color indexed="10"/>
      <name val="Times New Roman"/>
      <family val="1"/>
      <charset val="204"/>
    </font>
    <font>
      <u/>
      <sz val="6.6"/>
      <color theme="10"/>
      <name val="Calibri"/>
      <family val="2"/>
      <charset val="204"/>
    </font>
    <font>
      <sz val="13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color rgb="FF000000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theme="7" tint="-0.249977111117893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7030A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sz val="10"/>
      <color rgb="FF454545"/>
      <name val="Arial"/>
      <family val="2"/>
      <charset val="204"/>
    </font>
    <font>
      <sz val="13"/>
      <color rgb="FF454545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132">
    <xf numFmtId="0" fontId="0" fillId="0" borderId="0" xfId="0" applyFont="1" applyAlignment="1"/>
    <xf numFmtId="165" fontId="13" fillId="0" borderId="1" xfId="0" applyNumberFormat="1" applyFont="1" applyFill="1" applyBorder="1" applyAlignment="1">
      <alignment horizontal="right" vertical="center" wrapText="1"/>
    </xf>
    <xf numFmtId="164" fontId="14" fillId="0" borderId="1" xfId="0" applyNumberFormat="1" applyFont="1" applyFill="1" applyBorder="1" applyAlignment="1">
      <alignment horizontal="right" vertical="center" wrapText="1"/>
    </xf>
    <xf numFmtId="164" fontId="14" fillId="0" borderId="1" xfId="0" applyNumberFormat="1" applyFont="1" applyFill="1" applyBorder="1" applyAlignment="1">
      <alignment horizontal="right"/>
    </xf>
    <xf numFmtId="165" fontId="13" fillId="0" borderId="1" xfId="0" applyNumberFormat="1" applyFont="1" applyFill="1" applyBorder="1" applyAlignment="1">
      <alignment horizontal="center" vertical="center" wrapText="1"/>
    </xf>
    <xf numFmtId="165" fontId="14" fillId="0" borderId="1" xfId="0" applyNumberFormat="1" applyFont="1" applyFill="1" applyBorder="1" applyAlignment="1">
      <alignment horizontal="right" vertical="center" wrapText="1"/>
    </xf>
    <xf numFmtId="164" fontId="13" fillId="0" borderId="1" xfId="0" applyNumberFormat="1" applyFont="1" applyFill="1" applyBorder="1" applyAlignment="1">
      <alignment horizontal="right" vertical="center" wrapText="1"/>
    </xf>
    <xf numFmtId="165" fontId="14" fillId="0" borderId="1" xfId="0" applyNumberFormat="1" applyFont="1" applyFill="1" applyBorder="1" applyAlignment="1">
      <alignment horizontal="center"/>
    </xf>
    <xf numFmtId="165" fontId="13" fillId="0" borderId="1" xfId="0" applyNumberFormat="1" applyFont="1" applyFill="1" applyBorder="1" applyAlignment="1">
      <alignment horizontal="right" vertical="center"/>
    </xf>
    <xf numFmtId="0" fontId="15" fillId="0" borderId="9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vertical="center" wrapText="1"/>
    </xf>
    <xf numFmtId="0" fontId="18" fillId="0" borderId="0" xfId="0" applyFont="1" applyFill="1" applyAlignment="1">
      <alignment vertical="center" wrapText="1"/>
    </xf>
    <xf numFmtId="0" fontId="17" fillId="0" borderId="9" xfId="0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right" vertical="center"/>
    </xf>
    <xf numFmtId="0" fontId="17" fillId="0" borderId="0" xfId="0" applyFont="1" applyFill="1" applyAlignment="1">
      <alignment vertical="center"/>
    </xf>
    <xf numFmtId="0" fontId="19" fillId="0" borderId="0" xfId="0" applyFont="1" applyFill="1" applyAlignment="1">
      <alignment vertical="center" wrapText="1"/>
    </xf>
    <xf numFmtId="0" fontId="19" fillId="0" borderId="0" xfId="0" applyFont="1" applyFill="1" applyAlignment="1">
      <alignment vertical="center"/>
    </xf>
    <xf numFmtId="3" fontId="19" fillId="0" borderId="0" xfId="0" applyNumberFormat="1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164" fontId="17" fillId="0" borderId="0" xfId="0" applyNumberFormat="1" applyFont="1" applyFill="1" applyAlignment="1">
      <alignment vertical="center" wrapText="1"/>
    </xf>
    <xf numFmtId="164" fontId="20" fillId="0" borderId="0" xfId="0" applyNumberFormat="1" applyFont="1" applyFill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165" fontId="17" fillId="0" borderId="0" xfId="0" applyNumberFormat="1" applyFont="1" applyFill="1" applyAlignment="1">
      <alignment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164" fontId="14" fillId="0" borderId="0" xfId="0" applyNumberFormat="1" applyFont="1" applyFill="1" applyBorder="1" applyAlignment="1">
      <alignment horizontal="right"/>
    </xf>
    <xf numFmtId="165" fontId="14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23" fillId="0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24" fillId="0" borderId="0" xfId="0" applyFont="1" applyAlignment="1"/>
    <xf numFmtId="0" fontId="17" fillId="2" borderId="0" xfId="0" applyFont="1" applyFill="1" applyAlignment="1">
      <alignment vertical="center" wrapText="1"/>
    </xf>
    <xf numFmtId="165" fontId="4" fillId="0" borderId="1" xfId="0" applyNumberFormat="1" applyFont="1" applyFill="1" applyBorder="1" applyAlignment="1">
      <alignment horizontal="right" vertical="center" wrapText="1"/>
    </xf>
    <xf numFmtId="165" fontId="13" fillId="0" borderId="2" xfId="0" applyNumberFormat="1" applyFont="1" applyFill="1" applyBorder="1" applyAlignment="1">
      <alignment horizontal="right" vertical="center" wrapText="1"/>
    </xf>
    <xf numFmtId="165" fontId="13" fillId="0" borderId="3" xfId="0" applyNumberFormat="1" applyFont="1" applyFill="1" applyBorder="1" applyAlignment="1">
      <alignment horizontal="right" vertical="center" wrapText="1"/>
    </xf>
    <xf numFmtId="165" fontId="13" fillId="0" borderId="4" xfId="0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 wrapText="1"/>
    </xf>
    <xf numFmtId="0" fontId="2" fillId="0" borderId="11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4" fillId="0" borderId="14" xfId="0" applyFont="1" applyFill="1" applyBorder="1" applyAlignment="1">
      <alignment horizontal="center" vertical="center" wrapText="1"/>
    </xf>
    <xf numFmtId="165" fontId="4" fillId="0" borderId="15" xfId="0" applyNumberFormat="1" applyFont="1" applyFill="1" applyBorder="1" applyAlignment="1">
      <alignment horizontal="center" vertical="center" wrapText="1"/>
    </xf>
    <xf numFmtId="165" fontId="4" fillId="0" borderId="16" xfId="0" applyNumberFormat="1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165" fontId="4" fillId="3" borderId="18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wrapText="1"/>
    </xf>
    <xf numFmtId="165" fontId="4" fillId="0" borderId="17" xfId="0" applyNumberFormat="1" applyFont="1" applyFill="1" applyBorder="1" applyAlignment="1">
      <alignment horizontal="center" vertical="center" wrapText="1"/>
    </xf>
    <xf numFmtId="165" fontId="4" fillId="3" borderId="17" xfId="0" applyNumberFormat="1" applyFont="1" applyFill="1" applyBorder="1" applyAlignment="1">
      <alignment horizontal="center" vertical="center" wrapText="1"/>
    </xf>
    <xf numFmtId="0" fontId="25" fillId="3" borderId="5" xfId="0" applyFont="1" applyFill="1" applyBorder="1" applyAlignment="1">
      <alignment wrapText="1"/>
    </xf>
    <xf numFmtId="165" fontId="4" fillId="3" borderId="17" xfId="0" applyNumberFormat="1" applyFont="1" applyFill="1" applyBorder="1" applyAlignment="1">
      <alignment horizontal="left" vertical="center" wrapText="1"/>
    </xf>
    <xf numFmtId="165" fontId="4" fillId="0" borderId="17" xfId="1" applyNumberFormat="1" applyFont="1" applyFill="1" applyBorder="1" applyAlignment="1" applyProtection="1">
      <alignment horizontal="center" vertical="center" wrapText="1"/>
    </xf>
    <xf numFmtId="165" fontId="13" fillId="0" borderId="2" xfId="0" applyNumberFormat="1" applyFont="1" applyFill="1" applyBorder="1" applyAlignment="1">
      <alignment horizontal="right" vertical="center" wrapText="1"/>
    </xf>
    <xf numFmtId="165" fontId="13" fillId="0" borderId="2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164" fontId="13" fillId="0" borderId="1" xfId="0" applyNumberFormat="1" applyFont="1" applyFill="1" applyBorder="1" applyAlignment="1">
      <alignment horizontal="right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 wrapText="1"/>
    </xf>
    <xf numFmtId="0" fontId="14" fillId="0" borderId="22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7" fillId="0" borderId="23" xfId="0" applyFont="1" applyFill="1" applyBorder="1" applyAlignment="1">
      <alignment horizontal="center" vertical="center" wrapText="1"/>
    </xf>
    <xf numFmtId="0" fontId="17" fillId="0" borderId="2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65" fontId="13" fillId="0" borderId="2" xfId="0" applyNumberFormat="1" applyFont="1" applyFill="1" applyBorder="1" applyAlignment="1">
      <alignment horizontal="center" vertical="center" wrapText="1"/>
    </xf>
    <xf numFmtId="165" fontId="13" fillId="0" borderId="4" xfId="0" applyNumberFormat="1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165" fontId="13" fillId="0" borderId="3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165" fontId="13" fillId="0" borderId="2" xfId="0" applyNumberFormat="1" applyFont="1" applyFill="1" applyBorder="1" applyAlignment="1">
      <alignment horizontal="right" vertical="center" wrapText="1"/>
    </xf>
    <xf numFmtId="165" fontId="13" fillId="0" borderId="3" xfId="0" applyNumberFormat="1" applyFont="1" applyFill="1" applyBorder="1" applyAlignment="1">
      <alignment horizontal="right" vertical="center" wrapText="1"/>
    </xf>
    <xf numFmtId="165" fontId="13" fillId="0" borderId="4" xfId="0" applyNumberFormat="1" applyFont="1" applyFill="1" applyBorder="1" applyAlignment="1">
      <alignment horizontal="right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26" fillId="0" borderId="0" xfId="0" applyFont="1" applyFill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vertical="center" wrapText="1"/>
    </xf>
    <xf numFmtId="0" fontId="2" fillId="0" borderId="13" xfId="0" applyFont="1" applyFill="1" applyBorder="1" applyAlignment="1">
      <alignment vertical="center" wrapText="1"/>
    </xf>
    <xf numFmtId="0" fontId="15" fillId="0" borderId="2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vertical="center" wrapText="1"/>
    </xf>
    <xf numFmtId="0" fontId="17" fillId="0" borderId="3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ont="1" applyBorder="1" applyAlignment="1">
      <alignment horizontal="right" vertical="center" wrapText="1"/>
    </xf>
    <xf numFmtId="165" fontId="14" fillId="0" borderId="1" xfId="0" applyNumberFormat="1" applyFont="1" applyFill="1" applyBorder="1" applyAlignment="1">
      <alignment horizontal="right"/>
    </xf>
    <xf numFmtId="0" fontId="0" fillId="0" borderId="7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034"/>
  <sheetViews>
    <sheetView tabSelected="1" view="pageBreakPreview" topLeftCell="A16" zoomScale="60" zoomScaleNormal="50" zoomScalePageLayoutView="50" workbookViewId="0">
      <selection activeCell="I11" sqref="I11"/>
    </sheetView>
  </sheetViews>
  <sheetFormatPr defaultColWidth="14.42578125" defaultRowHeight="15" customHeight="1"/>
  <cols>
    <col min="1" max="1" width="5" style="20" customWidth="1"/>
    <col min="2" max="2" width="16.7109375" style="20" customWidth="1"/>
    <col min="3" max="3" width="34.5703125" style="20" customWidth="1"/>
    <col min="4" max="4" width="55.7109375" style="20" customWidth="1"/>
    <col min="5" max="5" width="14.28515625" style="20" customWidth="1"/>
    <col min="6" max="6" width="11.85546875" style="20" customWidth="1"/>
    <col min="7" max="7" width="12.140625" style="51" hidden="1" customWidth="1"/>
    <col min="8" max="8" width="19.28515625" style="20" customWidth="1"/>
    <col min="9" max="9" width="14.28515625" style="20" customWidth="1"/>
    <col min="10" max="10" width="20.5703125" style="20" customWidth="1"/>
    <col min="11" max="11" width="14.28515625" style="51" hidden="1" customWidth="1"/>
    <col min="12" max="12" width="53.5703125" style="21" customWidth="1"/>
    <col min="13" max="13" width="14.5703125" style="20" hidden="1" customWidth="1"/>
    <col min="14" max="14" width="17.5703125" style="20" hidden="1" customWidth="1"/>
    <col min="15" max="27" width="8.85546875" style="20" customWidth="1"/>
    <col min="28" max="16384" width="14.42578125" style="20"/>
  </cols>
  <sheetData>
    <row r="1" spans="1:27" ht="24.75" customHeight="1">
      <c r="A1" s="114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</row>
    <row r="2" spans="1:27" ht="21" customHeight="1">
      <c r="A2" s="114" t="s">
        <v>83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</row>
    <row r="3" spans="1:27" ht="16.5" customHeight="1">
      <c r="A3" s="116" t="s">
        <v>1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</row>
    <row r="4" spans="1:27" ht="6" customHeight="1"/>
    <row r="5" spans="1:27" s="12" customFormat="1" ht="38.25" customHeight="1">
      <c r="A5" s="117" t="s">
        <v>2</v>
      </c>
      <c r="B5" s="117" t="s">
        <v>3</v>
      </c>
      <c r="C5" s="117" t="s">
        <v>4</v>
      </c>
      <c r="D5" s="117" t="s">
        <v>5</v>
      </c>
      <c r="E5" s="120" t="s">
        <v>6</v>
      </c>
      <c r="F5" s="121"/>
      <c r="G5" s="100" t="s">
        <v>80</v>
      </c>
      <c r="H5" s="120" t="s">
        <v>7</v>
      </c>
      <c r="I5" s="123"/>
      <c r="J5" s="121"/>
      <c r="K5" s="52"/>
      <c r="L5" s="122" t="s">
        <v>72</v>
      </c>
      <c r="M5" s="117" t="s">
        <v>8</v>
      </c>
      <c r="N5" s="117" t="s">
        <v>9</v>
      </c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 spans="1:27" s="12" customFormat="1" ht="66.75" customHeight="1">
      <c r="A6" s="118"/>
      <c r="B6" s="118"/>
      <c r="C6" s="118"/>
      <c r="D6" s="118"/>
      <c r="E6" s="117" t="s">
        <v>10</v>
      </c>
      <c r="F6" s="117" t="s">
        <v>11</v>
      </c>
      <c r="G6" s="101"/>
      <c r="H6" s="117" t="s">
        <v>12</v>
      </c>
      <c r="I6" s="120" t="s">
        <v>13</v>
      </c>
      <c r="J6" s="121"/>
      <c r="K6" s="53"/>
      <c r="L6" s="118"/>
      <c r="M6" s="118"/>
      <c r="N6" s="118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pans="1:27" s="12" customFormat="1" ht="21" customHeight="1">
      <c r="A7" s="119"/>
      <c r="B7" s="119"/>
      <c r="C7" s="119"/>
      <c r="D7" s="119"/>
      <c r="E7" s="119"/>
      <c r="F7" s="119"/>
      <c r="G7" s="102"/>
      <c r="H7" s="119"/>
      <c r="I7" s="9" t="s">
        <v>14</v>
      </c>
      <c r="J7" s="9" t="s">
        <v>11</v>
      </c>
      <c r="K7" s="54"/>
      <c r="L7" s="119"/>
      <c r="M7" s="119"/>
      <c r="N7" s="119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pans="1:27" s="12" customFormat="1" ht="23.25" customHeight="1">
      <c r="A8" s="55">
        <v>1</v>
      </c>
      <c r="B8" s="55">
        <v>2</v>
      </c>
      <c r="C8" s="55">
        <v>3</v>
      </c>
      <c r="D8" s="55">
        <v>4</v>
      </c>
      <c r="E8" s="55">
        <v>5</v>
      </c>
      <c r="F8" s="55">
        <v>6</v>
      </c>
      <c r="G8" s="55">
        <v>7</v>
      </c>
      <c r="H8" s="55">
        <v>7</v>
      </c>
      <c r="I8" s="55">
        <v>8</v>
      </c>
      <c r="J8" s="55">
        <v>9</v>
      </c>
      <c r="K8" s="55"/>
      <c r="L8" s="58">
        <v>10</v>
      </c>
      <c r="M8" s="10">
        <v>11</v>
      </c>
      <c r="N8" s="10">
        <v>12</v>
      </c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</row>
    <row r="9" spans="1:27" s="12" customFormat="1" ht="49.5">
      <c r="A9" s="29">
        <v>1</v>
      </c>
      <c r="B9" s="29">
        <v>222</v>
      </c>
      <c r="C9" s="30" t="s">
        <v>15</v>
      </c>
      <c r="D9" s="29" t="s">
        <v>54</v>
      </c>
      <c r="E9" s="1">
        <v>224</v>
      </c>
      <c r="F9" s="1">
        <f>J9</f>
        <v>220.29999999999998</v>
      </c>
      <c r="G9" s="1">
        <f>E9-F9</f>
        <v>3.7000000000000171</v>
      </c>
      <c r="H9" s="4" t="s">
        <v>73</v>
      </c>
      <c r="I9" s="1">
        <v>224</v>
      </c>
      <c r="J9" s="1">
        <f>180.2+40.1</f>
        <v>220.29999999999998</v>
      </c>
      <c r="K9" s="1"/>
      <c r="L9" s="59" t="s">
        <v>78</v>
      </c>
      <c r="M9" s="32" t="s">
        <v>36</v>
      </c>
      <c r="N9" s="14" t="s">
        <v>36</v>
      </c>
    </row>
    <row r="10" spans="1:27" s="12" customFormat="1" ht="66">
      <c r="A10" s="56">
        <v>2</v>
      </c>
      <c r="B10" s="56">
        <v>289</v>
      </c>
      <c r="C10" s="57" t="s">
        <v>16</v>
      </c>
      <c r="D10" s="29" t="s">
        <v>54</v>
      </c>
      <c r="E10" s="1">
        <v>2000</v>
      </c>
      <c r="F10" s="1">
        <f>J10</f>
        <v>1872</v>
      </c>
      <c r="G10" s="1">
        <f>E10-F10</f>
        <v>128</v>
      </c>
      <c r="H10" s="4" t="s">
        <v>74</v>
      </c>
      <c r="I10" s="1">
        <v>2000</v>
      </c>
      <c r="J10" s="1">
        <v>1872</v>
      </c>
      <c r="K10" s="1"/>
      <c r="L10" s="60" t="s">
        <v>84</v>
      </c>
      <c r="M10" s="32" t="s">
        <v>36</v>
      </c>
      <c r="N10" s="14" t="s">
        <v>36</v>
      </c>
      <c r="O10" s="31">
        <f>I10-J10</f>
        <v>128</v>
      </c>
    </row>
    <row r="11" spans="1:27" s="12" customFormat="1" ht="87" customHeight="1">
      <c r="A11" s="80">
        <v>3</v>
      </c>
      <c r="B11" s="80">
        <v>293</v>
      </c>
      <c r="C11" s="94" t="s">
        <v>17</v>
      </c>
      <c r="D11" s="80" t="s">
        <v>55</v>
      </c>
      <c r="E11" s="106">
        <v>1988.2380000000001</v>
      </c>
      <c r="F11" s="106">
        <f>J11+J12</f>
        <v>1287.8</v>
      </c>
      <c r="G11" s="98">
        <f>E11-F11</f>
        <v>700.4380000000001</v>
      </c>
      <c r="H11" s="4" t="s">
        <v>75</v>
      </c>
      <c r="I11" s="1">
        <v>335.4</v>
      </c>
      <c r="J11" s="1">
        <f>111.8</f>
        <v>111.8</v>
      </c>
      <c r="K11" s="1"/>
      <c r="L11" s="61" t="s">
        <v>93</v>
      </c>
      <c r="M11" s="32" t="s">
        <v>36</v>
      </c>
      <c r="N11" s="14" t="s">
        <v>36</v>
      </c>
      <c r="Q11" s="17" t="s">
        <v>39</v>
      </c>
      <c r="R11" s="17" t="s">
        <v>40</v>
      </c>
      <c r="S11" s="17" t="s">
        <v>41</v>
      </c>
    </row>
    <row r="12" spans="1:27" s="12" customFormat="1" ht="104.25" customHeight="1">
      <c r="A12" s="110"/>
      <c r="B12" s="110"/>
      <c r="C12" s="124"/>
      <c r="D12" s="110"/>
      <c r="E12" s="107"/>
      <c r="F12" s="107"/>
      <c r="G12" s="103"/>
      <c r="H12" s="4" t="s">
        <v>74</v>
      </c>
      <c r="I12" s="1">
        <v>1652.838</v>
      </c>
      <c r="J12" s="1">
        <f>751.2+424.8</f>
        <v>1176</v>
      </c>
      <c r="K12" s="1"/>
      <c r="L12" s="62" t="s">
        <v>94</v>
      </c>
      <c r="M12" s="32" t="s">
        <v>36</v>
      </c>
      <c r="N12" s="14" t="s">
        <v>36</v>
      </c>
      <c r="Q12" s="17">
        <v>373</v>
      </c>
      <c r="R12" s="17" t="s">
        <v>42</v>
      </c>
      <c r="S12" s="17" t="s">
        <v>43</v>
      </c>
    </row>
    <row r="13" spans="1:27" s="12" customFormat="1" ht="55.5" customHeight="1">
      <c r="A13" s="80">
        <v>4</v>
      </c>
      <c r="B13" s="80">
        <v>295</v>
      </c>
      <c r="C13" s="94" t="s">
        <v>18</v>
      </c>
      <c r="D13" s="80" t="s">
        <v>56</v>
      </c>
      <c r="E13" s="106">
        <v>1989.1980000000001</v>
      </c>
      <c r="F13" s="106">
        <f>J13+J14</f>
        <v>1959.6</v>
      </c>
      <c r="G13" s="98">
        <f>E13-F13</f>
        <v>29.598000000000184</v>
      </c>
      <c r="H13" s="4" t="s">
        <v>76</v>
      </c>
      <c r="I13" s="1">
        <v>26.388000000000002</v>
      </c>
      <c r="J13" s="1">
        <f>10.1</f>
        <v>10.1</v>
      </c>
      <c r="K13" s="1"/>
      <c r="L13" s="63" t="s">
        <v>85</v>
      </c>
      <c r="M13" s="32" t="s">
        <v>36</v>
      </c>
      <c r="N13" s="14" t="s">
        <v>36</v>
      </c>
      <c r="P13" s="45" t="s">
        <v>71</v>
      </c>
      <c r="Q13" s="17"/>
      <c r="R13" s="17"/>
      <c r="S13" s="17"/>
    </row>
    <row r="14" spans="1:27" s="12" customFormat="1" ht="52.5" customHeight="1">
      <c r="A14" s="110"/>
      <c r="B14" s="110"/>
      <c r="C14" s="124"/>
      <c r="D14" s="110"/>
      <c r="E14" s="107"/>
      <c r="F14" s="107"/>
      <c r="G14" s="103"/>
      <c r="H14" s="4" t="s">
        <v>74</v>
      </c>
      <c r="I14" s="1">
        <v>1962.81</v>
      </c>
      <c r="J14" s="1">
        <f>375.6+1573.9</f>
        <v>1949.5</v>
      </c>
      <c r="K14" s="1"/>
      <c r="L14" s="64" t="s">
        <v>79</v>
      </c>
      <c r="M14" s="32" t="s">
        <v>36</v>
      </c>
      <c r="N14" s="14" t="s">
        <v>36</v>
      </c>
      <c r="Q14" s="33">
        <v>373</v>
      </c>
      <c r="R14" s="33" t="s">
        <v>44</v>
      </c>
    </row>
    <row r="15" spans="1:27" s="12" customFormat="1" ht="66">
      <c r="A15" s="80">
        <v>5</v>
      </c>
      <c r="B15" s="80">
        <v>349</v>
      </c>
      <c r="C15" s="78" t="s">
        <v>19</v>
      </c>
      <c r="D15" s="80" t="s">
        <v>57</v>
      </c>
      <c r="E15" s="106">
        <v>1991.19</v>
      </c>
      <c r="F15" s="106">
        <f>J15+J16</f>
        <v>1819.8</v>
      </c>
      <c r="G15" s="98">
        <f>E15-F15</f>
        <v>171.3900000000001</v>
      </c>
      <c r="H15" s="4" t="s">
        <v>76</v>
      </c>
      <c r="I15" s="47">
        <f>674.88+652.2</f>
        <v>1327.08</v>
      </c>
      <c r="J15" s="47">
        <f>534+652.2+11.1</f>
        <v>1197.3</v>
      </c>
      <c r="K15" s="47"/>
      <c r="L15" s="65" t="s">
        <v>89</v>
      </c>
      <c r="M15" s="32" t="s">
        <v>36</v>
      </c>
      <c r="N15" s="14" t="s">
        <v>36</v>
      </c>
      <c r="Q15" s="17">
        <v>349</v>
      </c>
      <c r="R15" s="18" t="s">
        <v>45</v>
      </c>
      <c r="S15" s="17" t="s">
        <v>46</v>
      </c>
    </row>
    <row r="16" spans="1:27" s="12" customFormat="1" ht="52.5" customHeight="1">
      <c r="A16" s="110"/>
      <c r="B16" s="96"/>
      <c r="C16" s="104"/>
      <c r="D16" s="110"/>
      <c r="E16" s="107"/>
      <c r="F16" s="107"/>
      <c r="G16" s="103"/>
      <c r="H16" s="4" t="s">
        <v>74</v>
      </c>
      <c r="I16" s="47">
        <f>1316.31-652.2</f>
        <v>664.1099999999999</v>
      </c>
      <c r="J16" s="47">
        <f>622.5</f>
        <v>622.5</v>
      </c>
      <c r="K16" s="47"/>
      <c r="L16" s="64" t="s">
        <v>79</v>
      </c>
      <c r="M16" s="32" t="s">
        <v>36</v>
      </c>
      <c r="N16" s="14" t="s">
        <v>36</v>
      </c>
      <c r="P16" s="46"/>
    </row>
    <row r="17" spans="1:19" s="12" customFormat="1" ht="53.25" customHeight="1">
      <c r="A17" s="113">
        <v>6</v>
      </c>
      <c r="B17" s="80">
        <v>373</v>
      </c>
      <c r="C17" s="94" t="s">
        <v>20</v>
      </c>
      <c r="D17" s="80" t="s">
        <v>50</v>
      </c>
      <c r="E17" s="106">
        <v>1982</v>
      </c>
      <c r="F17" s="106">
        <f>J17+J18</f>
        <v>932.1</v>
      </c>
      <c r="G17" s="98">
        <f>E17-F17</f>
        <v>1049.9000000000001</v>
      </c>
      <c r="H17" s="4" t="s">
        <v>76</v>
      </c>
      <c r="I17" s="1">
        <v>54</v>
      </c>
      <c r="J17" s="1">
        <v>0</v>
      </c>
      <c r="K17" s="1"/>
      <c r="L17" s="66" t="s">
        <v>86</v>
      </c>
      <c r="M17" s="32" t="s">
        <v>36</v>
      </c>
      <c r="N17" s="14" t="s">
        <v>36</v>
      </c>
      <c r="R17" s="16" t="s">
        <v>49</v>
      </c>
    </row>
    <row r="18" spans="1:19" s="12" customFormat="1" ht="76.5" customHeight="1">
      <c r="A18" s="110"/>
      <c r="B18" s="96"/>
      <c r="C18" s="93"/>
      <c r="D18" s="96"/>
      <c r="E18" s="107"/>
      <c r="F18" s="107"/>
      <c r="G18" s="103"/>
      <c r="H18" s="4" t="s">
        <v>74</v>
      </c>
      <c r="I18" s="1">
        <v>1928</v>
      </c>
      <c r="J18" s="1">
        <f>30+77.3-7.3+832.1</f>
        <v>932.1</v>
      </c>
      <c r="K18" s="1"/>
      <c r="L18" s="67" t="s">
        <v>87</v>
      </c>
      <c r="M18" s="32" t="s">
        <v>36</v>
      </c>
      <c r="N18" s="14" t="s">
        <v>36</v>
      </c>
    </row>
    <row r="19" spans="1:19" s="12" customFormat="1" ht="67.5" customHeight="1">
      <c r="A19" s="80">
        <v>7</v>
      </c>
      <c r="B19" s="80">
        <v>469</v>
      </c>
      <c r="C19" s="94" t="s">
        <v>21</v>
      </c>
      <c r="D19" s="80" t="s">
        <v>59</v>
      </c>
      <c r="E19" s="106">
        <v>1990.0309999999999</v>
      </c>
      <c r="F19" s="106">
        <f>J19+J20+J21+425</f>
        <v>1527.8609999999999</v>
      </c>
      <c r="G19" s="98">
        <f>E19-F19</f>
        <v>462.17000000000007</v>
      </c>
      <c r="H19" s="4" t="s">
        <v>73</v>
      </c>
      <c r="I19" s="1">
        <v>1175.5</v>
      </c>
      <c r="J19" s="1">
        <f>459.661+35.1</f>
        <v>494.76100000000002</v>
      </c>
      <c r="K19" s="1"/>
      <c r="L19" s="65" t="s">
        <v>90</v>
      </c>
      <c r="M19" s="32" t="s">
        <v>36</v>
      </c>
      <c r="N19" s="14" t="s">
        <v>36</v>
      </c>
    </row>
    <row r="20" spans="1:19" s="12" customFormat="1" ht="154.5" customHeight="1">
      <c r="A20" s="109"/>
      <c r="B20" s="92"/>
      <c r="C20" s="95"/>
      <c r="D20" s="92"/>
      <c r="E20" s="108"/>
      <c r="F20" s="108"/>
      <c r="G20" s="99"/>
      <c r="H20" s="4" t="s">
        <v>74</v>
      </c>
      <c r="I20" s="1">
        <f>673.773-18.4</f>
        <v>655.37300000000005</v>
      </c>
      <c r="J20" s="1">
        <f>39.7+34.8+35.2+215.1+167.7</f>
        <v>492.5</v>
      </c>
      <c r="K20" s="1"/>
      <c r="L20" s="67" t="s">
        <v>91</v>
      </c>
      <c r="M20" s="32" t="s">
        <v>36</v>
      </c>
      <c r="N20" s="14" t="s">
        <v>36</v>
      </c>
    </row>
    <row r="21" spans="1:19" s="12" customFormat="1" ht="54.75" customHeight="1">
      <c r="A21" s="110"/>
      <c r="B21" s="96"/>
      <c r="C21" s="93"/>
      <c r="D21" s="96"/>
      <c r="E21" s="128"/>
      <c r="F21" s="128"/>
      <c r="G21" s="103"/>
      <c r="H21" s="4" t="s">
        <v>77</v>
      </c>
      <c r="I21" s="1">
        <f>140.758+18.4</f>
        <v>159.15800000000002</v>
      </c>
      <c r="J21" s="1">
        <f>13.8+52.7+10.3+12.7+18.4+7.7</f>
        <v>115.60000000000001</v>
      </c>
      <c r="K21" s="1"/>
      <c r="L21" s="64" t="s">
        <v>81</v>
      </c>
      <c r="M21" s="32" t="s">
        <v>36</v>
      </c>
      <c r="N21" s="14" t="s">
        <v>36</v>
      </c>
    </row>
    <row r="22" spans="1:19" s="12" customFormat="1" ht="68.25" customHeight="1">
      <c r="A22" s="111">
        <v>8</v>
      </c>
      <c r="B22" s="111">
        <v>612</v>
      </c>
      <c r="C22" s="125" t="s">
        <v>22</v>
      </c>
      <c r="D22" s="111" t="s">
        <v>60</v>
      </c>
      <c r="E22" s="106">
        <v>400</v>
      </c>
      <c r="F22" s="106">
        <f>J22+J23+J24</f>
        <v>215.6</v>
      </c>
      <c r="G22" s="98">
        <f>E22-F22</f>
        <v>184.4</v>
      </c>
      <c r="H22" s="4" t="s">
        <v>73</v>
      </c>
      <c r="I22" s="1">
        <v>205</v>
      </c>
      <c r="J22" s="1">
        <f>4+147.7</f>
        <v>151.69999999999999</v>
      </c>
      <c r="K22" s="1"/>
      <c r="L22" s="68" t="s">
        <v>92</v>
      </c>
      <c r="M22" s="32" t="s">
        <v>36</v>
      </c>
      <c r="N22" s="14" t="s">
        <v>36</v>
      </c>
      <c r="Q22" s="19">
        <v>469612</v>
      </c>
      <c r="R22" s="17" t="s">
        <v>47</v>
      </c>
      <c r="S22" s="17" t="s">
        <v>48</v>
      </c>
    </row>
    <row r="23" spans="1:19" s="12" customFormat="1" ht="97.5" customHeight="1">
      <c r="A23" s="112"/>
      <c r="B23" s="112"/>
      <c r="C23" s="126"/>
      <c r="D23" s="127"/>
      <c r="E23" s="108"/>
      <c r="F23" s="108"/>
      <c r="G23" s="99"/>
      <c r="H23" s="4" t="s">
        <v>74</v>
      </c>
      <c r="I23" s="1">
        <v>70</v>
      </c>
      <c r="J23" s="1">
        <f>7.3+18.1</f>
        <v>25.400000000000002</v>
      </c>
      <c r="K23" s="1"/>
      <c r="L23" s="60" t="s">
        <v>82</v>
      </c>
      <c r="M23" s="32" t="s">
        <v>36</v>
      </c>
      <c r="N23" s="14" t="s">
        <v>36</v>
      </c>
    </row>
    <row r="24" spans="1:19" s="12" customFormat="1" ht="107.25" customHeight="1">
      <c r="A24" s="112"/>
      <c r="B24" s="112"/>
      <c r="C24" s="126"/>
      <c r="D24" s="127"/>
      <c r="E24" s="107"/>
      <c r="F24" s="107"/>
      <c r="G24" s="99"/>
      <c r="H24" s="70" t="s">
        <v>75</v>
      </c>
      <c r="I24" s="69">
        <v>125</v>
      </c>
      <c r="J24" s="69">
        <f>26+12.5</f>
        <v>38.5</v>
      </c>
      <c r="K24" s="69"/>
      <c r="L24" s="60" t="s">
        <v>88</v>
      </c>
      <c r="M24" s="32" t="s">
        <v>36</v>
      </c>
      <c r="N24" s="14" t="s">
        <v>36</v>
      </c>
    </row>
    <row r="25" spans="1:19" s="12" customFormat="1" ht="31.5" customHeight="1">
      <c r="A25" s="84" t="s">
        <v>23</v>
      </c>
      <c r="B25" s="85"/>
      <c r="C25" s="85"/>
      <c r="D25" s="105"/>
      <c r="E25" s="5">
        <f>SUM(E9:E24)</f>
        <v>12564.656999999999</v>
      </c>
      <c r="F25" s="5">
        <f>SUM(F9:F24)</f>
        <v>9835.0610000000015</v>
      </c>
      <c r="G25" s="2">
        <f>SUM(G9:G24)</f>
        <v>2729.5960000000009</v>
      </c>
      <c r="H25" s="4" t="s">
        <v>36</v>
      </c>
      <c r="I25" s="5">
        <f>SUM(I9:I24)</f>
        <v>12564.656999999999</v>
      </c>
      <c r="J25" s="5">
        <f>SUM(J9:J24)</f>
        <v>9410.0610000000015</v>
      </c>
      <c r="K25" s="5"/>
      <c r="L25" s="22"/>
      <c r="M25" s="32" t="s">
        <v>36</v>
      </c>
      <c r="N25" s="14" t="s">
        <v>36</v>
      </c>
    </row>
    <row r="26" spans="1:19" s="12" customFormat="1" ht="148.5" hidden="1" customHeight="1">
      <c r="A26" s="80">
        <v>9</v>
      </c>
      <c r="B26" s="80">
        <v>27</v>
      </c>
      <c r="C26" s="78" t="s">
        <v>24</v>
      </c>
      <c r="D26" s="80" t="s">
        <v>51</v>
      </c>
      <c r="E26" s="1"/>
      <c r="F26" s="1">
        <f>J26+J27</f>
        <v>0</v>
      </c>
      <c r="G26" s="48"/>
      <c r="H26" s="4" t="s">
        <v>34</v>
      </c>
      <c r="I26" s="6"/>
      <c r="J26" s="6"/>
      <c r="K26" s="6"/>
      <c r="L26" s="25" t="s">
        <v>62</v>
      </c>
      <c r="M26" s="10" t="s">
        <v>36</v>
      </c>
      <c r="N26" s="14" t="s">
        <v>36</v>
      </c>
    </row>
    <row r="27" spans="1:19" s="12" customFormat="1" ht="66" hidden="1" customHeight="1">
      <c r="A27" s="96"/>
      <c r="B27" s="96"/>
      <c r="C27" s="104"/>
      <c r="D27" s="96"/>
      <c r="E27" s="1"/>
      <c r="F27" s="1"/>
      <c r="G27" s="49"/>
      <c r="H27" s="4" t="s">
        <v>37</v>
      </c>
      <c r="I27" s="6"/>
      <c r="J27" s="6"/>
      <c r="K27" s="6"/>
      <c r="L27" s="25" t="s">
        <v>63</v>
      </c>
      <c r="M27" s="10" t="s">
        <v>36</v>
      </c>
      <c r="N27" s="14" t="s">
        <v>36</v>
      </c>
    </row>
    <row r="28" spans="1:19" s="12" customFormat="1" ht="49.5" hidden="1" customHeight="1">
      <c r="A28" s="80">
        <v>10</v>
      </c>
      <c r="B28" s="80">
        <v>158</v>
      </c>
      <c r="C28" s="94" t="s">
        <v>25</v>
      </c>
      <c r="D28" s="80" t="s">
        <v>53</v>
      </c>
      <c r="E28" s="1">
        <v>1525.23</v>
      </c>
      <c r="F28" s="1">
        <f>J28+J29+J30</f>
        <v>0</v>
      </c>
      <c r="G28" s="48"/>
      <c r="H28" s="4" t="s">
        <v>31</v>
      </c>
      <c r="I28" s="6"/>
      <c r="J28" s="6"/>
      <c r="K28" s="6"/>
      <c r="L28" s="23" t="s">
        <v>64</v>
      </c>
      <c r="M28" s="10" t="s">
        <v>36</v>
      </c>
      <c r="N28" s="14" t="s">
        <v>36</v>
      </c>
    </row>
    <row r="29" spans="1:19" s="12" customFormat="1" ht="61.15" hidden="1" customHeight="1">
      <c r="A29" s="92"/>
      <c r="B29" s="92"/>
      <c r="C29" s="95"/>
      <c r="D29" s="92"/>
      <c r="E29" s="1"/>
      <c r="F29" s="1"/>
      <c r="G29" s="50"/>
      <c r="H29" s="4" t="s">
        <v>38</v>
      </c>
      <c r="I29" s="6"/>
      <c r="J29" s="6"/>
      <c r="K29" s="6"/>
      <c r="L29" s="24" t="s">
        <v>36</v>
      </c>
      <c r="M29" s="10" t="s">
        <v>36</v>
      </c>
      <c r="N29" s="14" t="s">
        <v>36</v>
      </c>
    </row>
    <row r="30" spans="1:19" s="12" customFormat="1" ht="80.45" hidden="1" customHeight="1">
      <c r="A30" s="96"/>
      <c r="B30" s="96"/>
      <c r="C30" s="93"/>
      <c r="D30" s="96"/>
      <c r="E30" s="1"/>
      <c r="F30" s="1"/>
      <c r="G30" s="49"/>
      <c r="H30" s="4" t="s">
        <v>32</v>
      </c>
      <c r="I30" s="6"/>
      <c r="J30" s="6"/>
      <c r="K30" s="6"/>
      <c r="L30" s="25" t="s">
        <v>68</v>
      </c>
      <c r="M30" s="10" t="s">
        <v>36</v>
      </c>
      <c r="N30" s="14" t="s">
        <v>36</v>
      </c>
      <c r="O30" s="16" t="s">
        <v>61</v>
      </c>
      <c r="P30" s="27">
        <f>I30-J30</f>
        <v>0</v>
      </c>
    </row>
    <row r="31" spans="1:19" s="12" customFormat="1" ht="38.450000000000003" hidden="1" customHeight="1">
      <c r="A31" s="80">
        <v>11</v>
      </c>
      <c r="B31" s="80">
        <v>448</v>
      </c>
      <c r="C31" s="94" t="s">
        <v>26</v>
      </c>
      <c r="D31" s="80" t="s">
        <v>58</v>
      </c>
      <c r="E31" s="1"/>
      <c r="F31" s="1">
        <f>J31+J32</f>
        <v>0</v>
      </c>
      <c r="G31" s="48"/>
      <c r="H31" s="4" t="s">
        <v>31</v>
      </c>
      <c r="I31" s="1"/>
      <c r="J31" s="6"/>
      <c r="K31" s="6"/>
      <c r="L31" s="25" t="s">
        <v>65</v>
      </c>
      <c r="M31" s="10" t="s">
        <v>36</v>
      </c>
      <c r="N31" s="14" t="s">
        <v>36</v>
      </c>
    </row>
    <row r="32" spans="1:19" s="12" customFormat="1" ht="94.9" hidden="1" customHeight="1">
      <c r="A32" s="96"/>
      <c r="B32" s="96"/>
      <c r="C32" s="93"/>
      <c r="D32" s="96"/>
      <c r="E32" s="1"/>
      <c r="F32" s="1"/>
      <c r="G32" s="49"/>
      <c r="H32" s="4" t="s">
        <v>35</v>
      </c>
      <c r="I32" s="1"/>
      <c r="J32" s="6"/>
      <c r="K32" s="6"/>
      <c r="L32" s="25" t="s">
        <v>69</v>
      </c>
      <c r="M32" s="10" t="s">
        <v>36</v>
      </c>
      <c r="N32" s="14" t="s">
        <v>36</v>
      </c>
      <c r="O32" s="28">
        <f>I32-J32</f>
        <v>0</v>
      </c>
      <c r="P32" s="16" t="s">
        <v>70</v>
      </c>
    </row>
    <row r="33" spans="1:16" s="12" customFormat="1" ht="28.9" hidden="1" customHeight="1">
      <c r="A33" s="84" t="s">
        <v>27</v>
      </c>
      <c r="B33" s="85"/>
      <c r="C33" s="85"/>
      <c r="D33" s="86"/>
      <c r="E33" s="1">
        <f>SUM(E26:E32)</f>
        <v>1525.23</v>
      </c>
      <c r="F33" s="1">
        <f>SUM(F26:F32)</f>
        <v>0</v>
      </c>
      <c r="G33" s="3"/>
      <c r="H33" s="7" t="s">
        <v>36</v>
      </c>
      <c r="I33" s="3"/>
      <c r="J33" s="3"/>
      <c r="K33" s="3"/>
      <c r="L33" s="22"/>
      <c r="M33" s="10" t="s">
        <v>36</v>
      </c>
      <c r="N33" s="14" t="s">
        <v>36</v>
      </c>
    </row>
    <row r="34" spans="1:16" s="12" customFormat="1" ht="148.5" hidden="1" customHeight="1">
      <c r="A34" s="78">
        <v>12</v>
      </c>
      <c r="B34" s="80">
        <v>85</v>
      </c>
      <c r="C34" s="78" t="s">
        <v>28</v>
      </c>
      <c r="D34" s="80" t="s">
        <v>52</v>
      </c>
      <c r="E34" s="1"/>
      <c r="F34" s="1">
        <f>J34+J35</f>
        <v>0</v>
      </c>
      <c r="G34" s="48"/>
      <c r="H34" s="4" t="s">
        <v>33</v>
      </c>
      <c r="I34" s="8"/>
      <c r="J34" s="15"/>
      <c r="K34" s="15"/>
      <c r="L34" s="25" t="s">
        <v>66</v>
      </c>
      <c r="M34" s="10" t="s">
        <v>36</v>
      </c>
      <c r="N34" s="14" t="s">
        <v>36</v>
      </c>
    </row>
    <row r="35" spans="1:16" s="12" customFormat="1" ht="181.5" hidden="1" customHeight="1">
      <c r="A35" s="104"/>
      <c r="B35" s="96"/>
      <c r="C35" s="104"/>
      <c r="D35" s="96"/>
      <c r="E35" s="1"/>
      <c r="F35" s="1"/>
      <c r="G35" s="49"/>
      <c r="H35" s="4" t="s">
        <v>32</v>
      </c>
      <c r="I35" s="8"/>
      <c r="J35" s="15"/>
      <c r="K35" s="15"/>
      <c r="L35" s="25" t="s">
        <v>67</v>
      </c>
      <c r="M35" s="10" t="s">
        <v>36</v>
      </c>
      <c r="N35" s="14" t="s">
        <v>36</v>
      </c>
      <c r="P35" s="12">
        <v>98736</v>
      </c>
    </row>
    <row r="36" spans="1:16" s="12" customFormat="1" ht="23.25" hidden="1" customHeight="1">
      <c r="A36" s="84" t="s">
        <v>29</v>
      </c>
      <c r="B36" s="85"/>
      <c r="C36" s="85"/>
      <c r="D36" s="105"/>
      <c r="E36" s="1">
        <f>E34</f>
        <v>0</v>
      </c>
      <c r="F36" s="1">
        <f>F34</f>
        <v>0</v>
      </c>
      <c r="G36" s="3"/>
      <c r="H36" s="7" t="s">
        <v>36</v>
      </c>
      <c r="I36" s="3">
        <f>I34+I35</f>
        <v>0</v>
      </c>
      <c r="J36" s="3">
        <f>J34+J35</f>
        <v>0</v>
      </c>
      <c r="K36" s="3"/>
      <c r="L36" s="22"/>
      <c r="M36" s="10" t="s">
        <v>36</v>
      </c>
      <c r="N36" s="14" t="s">
        <v>36</v>
      </c>
    </row>
    <row r="37" spans="1:16" s="12" customFormat="1" ht="16.5" hidden="1" customHeight="1">
      <c r="A37" s="84" t="s">
        <v>30</v>
      </c>
      <c r="B37" s="85"/>
      <c r="C37" s="85"/>
      <c r="D37" s="105"/>
      <c r="E37" s="1">
        <f>E25+E33+E36</f>
        <v>14089.886999999999</v>
      </c>
      <c r="F37" s="1">
        <f>F25+F33+F36</f>
        <v>9835.0610000000015</v>
      </c>
      <c r="G37" s="3"/>
      <c r="H37" s="7" t="s">
        <v>36</v>
      </c>
      <c r="I37" s="3">
        <f>I25+I33+I36</f>
        <v>12564.656999999999</v>
      </c>
      <c r="J37" s="3">
        <f>J25+J33+J36</f>
        <v>9410.0610000000015</v>
      </c>
      <c r="K37" s="3"/>
      <c r="L37" s="22"/>
      <c r="M37" s="10" t="s">
        <v>36</v>
      </c>
      <c r="N37" s="14" t="s">
        <v>36</v>
      </c>
    </row>
    <row r="38" spans="1:16" s="12" customFormat="1" ht="66.75" customHeight="1">
      <c r="A38" s="80">
        <v>9</v>
      </c>
      <c r="B38" s="80">
        <v>27</v>
      </c>
      <c r="C38" s="78" t="s">
        <v>24</v>
      </c>
      <c r="D38" s="80" t="s">
        <v>51</v>
      </c>
      <c r="E38" s="1">
        <v>69.900000000000006</v>
      </c>
      <c r="F38" s="1">
        <v>68.099999999999994</v>
      </c>
      <c r="G38" s="4"/>
      <c r="H38" s="4" t="s">
        <v>34</v>
      </c>
      <c r="I38" s="71">
        <v>69.900000000000006</v>
      </c>
      <c r="J38" s="1">
        <v>68.099999999999994</v>
      </c>
      <c r="K38" s="32" t="s">
        <v>95</v>
      </c>
      <c r="L38" s="90" t="s">
        <v>78</v>
      </c>
      <c r="M38" s="39"/>
      <c r="N38" s="40"/>
    </row>
    <row r="39" spans="1:16" s="12" customFormat="1" ht="40.5" customHeight="1">
      <c r="A39" s="96"/>
      <c r="B39" s="96"/>
      <c r="C39" s="104"/>
      <c r="D39" s="96"/>
      <c r="E39" s="1">
        <v>33.1</v>
      </c>
      <c r="F39" s="1">
        <v>32.1</v>
      </c>
      <c r="G39" s="4"/>
      <c r="H39" s="4" t="s">
        <v>37</v>
      </c>
      <c r="I39" s="71">
        <v>33.1</v>
      </c>
      <c r="J39" s="1">
        <v>32.1</v>
      </c>
      <c r="K39" s="32" t="s">
        <v>61</v>
      </c>
      <c r="L39" s="91"/>
      <c r="M39" s="39"/>
      <c r="N39" s="40"/>
    </row>
    <row r="40" spans="1:16" s="12" customFormat="1" ht="84.75" customHeight="1">
      <c r="A40" s="80">
        <v>10</v>
      </c>
      <c r="B40" s="80">
        <v>158</v>
      </c>
      <c r="C40" s="94" t="s">
        <v>25</v>
      </c>
      <c r="D40" s="80" t="s">
        <v>53</v>
      </c>
      <c r="E40" s="1">
        <v>1274.55</v>
      </c>
      <c r="F40" s="1">
        <v>997.7</v>
      </c>
      <c r="G40" s="3"/>
      <c r="H40" s="4" t="s">
        <v>31</v>
      </c>
      <c r="I40" s="71">
        <v>1274.55</v>
      </c>
      <c r="J40" s="1">
        <v>997.7</v>
      </c>
      <c r="K40" s="3"/>
      <c r="L40" s="82" t="s">
        <v>96</v>
      </c>
      <c r="M40" s="39"/>
      <c r="N40" s="40"/>
    </row>
    <row r="41" spans="1:16" s="12" customFormat="1" ht="48.75" customHeight="1">
      <c r="A41" s="92"/>
      <c r="B41" s="92"/>
      <c r="C41" s="95"/>
      <c r="D41" s="92"/>
      <c r="E41" s="1">
        <v>221.65</v>
      </c>
      <c r="F41" s="1">
        <v>178.1</v>
      </c>
      <c r="G41" s="3"/>
      <c r="H41" s="4" t="s">
        <v>38</v>
      </c>
      <c r="I41" s="71">
        <v>221.65</v>
      </c>
      <c r="J41" s="1">
        <v>178.1</v>
      </c>
      <c r="K41" s="3"/>
      <c r="L41" s="97"/>
      <c r="M41" s="39"/>
      <c r="N41" s="40"/>
    </row>
    <row r="42" spans="1:16" s="12" customFormat="1" ht="54" customHeight="1">
      <c r="A42" s="93"/>
      <c r="B42" s="93"/>
      <c r="C42" s="93"/>
      <c r="D42" s="96"/>
      <c r="E42" s="1">
        <v>29.03</v>
      </c>
      <c r="F42" s="1">
        <v>29</v>
      </c>
      <c r="G42" s="3"/>
      <c r="H42" s="4" t="s">
        <v>32</v>
      </c>
      <c r="I42" s="71">
        <v>29.03</v>
      </c>
      <c r="J42" s="1">
        <v>29</v>
      </c>
      <c r="K42" s="3"/>
      <c r="L42" s="83"/>
      <c r="M42" s="39"/>
      <c r="N42" s="40"/>
    </row>
    <row r="43" spans="1:16" s="12" customFormat="1" ht="52.5" customHeight="1">
      <c r="A43" s="80">
        <v>11</v>
      </c>
      <c r="B43" s="80">
        <v>448</v>
      </c>
      <c r="C43" s="94" t="s">
        <v>26</v>
      </c>
      <c r="D43" s="80" t="s">
        <v>58</v>
      </c>
      <c r="E43" s="1">
        <v>350</v>
      </c>
      <c r="F43" s="1">
        <v>314.8</v>
      </c>
      <c r="G43" s="3"/>
      <c r="H43" s="4" t="s">
        <v>31</v>
      </c>
      <c r="I43" s="1">
        <v>350</v>
      </c>
      <c r="J43" s="1">
        <v>314.8</v>
      </c>
      <c r="K43" s="3"/>
      <c r="L43" s="82" t="s">
        <v>78</v>
      </c>
      <c r="M43" s="39"/>
      <c r="N43" s="40"/>
    </row>
    <row r="44" spans="1:16" s="12" customFormat="1" ht="42.75" customHeight="1">
      <c r="A44" s="96"/>
      <c r="B44" s="96"/>
      <c r="C44" s="93"/>
      <c r="D44" s="96"/>
      <c r="E44" s="1">
        <v>50</v>
      </c>
      <c r="F44" s="1">
        <v>26.616</v>
      </c>
      <c r="G44" s="3"/>
      <c r="H44" s="4" t="s">
        <v>35</v>
      </c>
      <c r="I44" s="74">
        <v>50</v>
      </c>
      <c r="J44" s="1">
        <v>26.616</v>
      </c>
      <c r="K44" s="3"/>
      <c r="L44" s="83"/>
      <c r="M44" s="39"/>
      <c r="N44" s="40"/>
    </row>
    <row r="45" spans="1:16" s="12" customFormat="1" ht="31.5" customHeight="1">
      <c r="A45" s="75" t="s">
        <v>27</v>
      </c>
      <c r="B45" s="76"/>
      <c r="C45" s="76"/>
      <c r="D45" s="77"/>
      <c r="E45" s="1">
        <f>E38+E39+E40+E41+E42+E43+E44</f>
        <v>2028.23</v>
      </c>
      <c r="F45" s="1">
        <f>F38+F39+F40+F41+F42+F43+F44</f>
        <v>1646.4159999999999</v>
      </c>
      <c r="G45" s="3">
        <f t="shared" ref="G45:J45" si="0">G38+G39+G40+G41+G42+G43+G44</f>
        <v>0</v>
      </c>
      <c r="H45" s="3"/>
      <c r="I45" s="3">
        <f t="shared" si="0"/>
        <v>2028.23</v>
      </c>
      <c r="J45" s="1">
        <f t="shared" si="0"/>
        <v>1646.4159999999999</v>
      </c>
      <c r="K45" s="3"/>
      <c r="L45" s="22"/>
      <c r="M45" s="39"/>
      <c r="N45" s="40"/>
    </row>
    <row r="46" spans="1:16" s="12" customFormat="1" ht="66.75" customHeight="1">
      <c r="A46" s="78">
        <v>12</v>
      </c>
      <c r="B46" s="80">
        <v>85</v>
      </c>
      <c r="C46" s="78" t="s">
        <v>28</v>
      </c>
      <c r="D46" s="80" t="s">
        <v>52</v>
      </c>
      <c r="E46" s="1">
        <v>82.156999999999996</v>
      </c>
      <c r="F46" s="1">
        <v>82.1</v>
      </c>
      <c r="G46" s="3"/>
      <c r="H46" s="4" t="s">
        <v>33</v>
      </c>
      <c r="I46" s="8">
        <v>82.156999999999996</v>
      </c>
      <c r="J46" s="1">
        <v>82.1</v>
      </c>
      <c r="K46" s="3"/>
      <c r="L46" s="82" t="s">
        <v>78</v>
      </c>
      <c r="M46" s="39"/>
      <c r="N46" s="40"/>
    </row>
    <row r="47" spans="1:16" s="12" customFormat="1" ht="41.25" customHeight="1">
      <c r="A47" s="79"/>
      <c r="B47" s="81"/>
      <c r="C47" s="79"/>
      <c r="D47" s="81"/>
      <c r="E47" s="1">
        <v>270.76499999999999</v>
      </c>
      <c r="F47" s="1">
        <v>270.7</v>
      </c>
      <c r="G47" s="3"/>
      <c r="H47" s="4" t="s">
        <v>32</v>
      </c>
      <c r="I47" s="8">
        <v>270.76499999999999</v>
      </c>
      <c r="J47" s="1">
        <v>254.9</v>
      </c>
      <c r="K47" s="3"/>
      <c r="L47" s="83"/>
      <c r="M47" s="39"/>
      <c r="N47" s="40"/>
    </row>
    <row r="48" spans="1:16" s="12" customFormat="1" ht="40.5" customHeight="1">
      <c r="A48" s="84" t="s">
        <v>29</v>
      </c>
      <c r="B48" s="85"/>
      <c r="C48" s="85"/>
      <c r="D48" s="86"/>
      <c r="E48" s="5">
        <f>E46+E47</f>
        <v>352.92199999999997</v>
      </c>
      <c r="F48" s="5">
        <f>F46+F47</f>
        <v>352.79999999999995</v>
      </c>
      <c r="G48" s="3">
        <f t="shared" ref="G48:J48" si="1">G46+G47</f>
        <v>0</v>
      </c>
      <c r="H48" s="3"/>
      <c r="I48" s="5">
        <f t="shared" si="1"/>
        <v>352.92199999999997</v>
      </c>
      <c r="J48" s="5">
        <f t="shared" si="1"/>
        <v>337</v>
      </c>
      <c r="K48" s="3"/>
      <c r="L48" s="22"/>
      <c r="M48" s="39"/>
      <c r="N48" s="40"/>
    </row>
    <row r="49" spans="1:14" s="89" customFormat="1" ht="29.25" customHeight="1">
      <c r="A49" s="87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</row>
    <row r="50" spans="1:14" s="12" customFormat="1" ht="83.25" customHeight="1">
      <c r="A50" s="72"/>
      <c r="B50" s="84" t="s">
        <v>97</v>
      </c>
      <c r="C50" s="130"/>
      <c r="D50" s="131"/>
      <c r="E50" s="129">
        <f>E25+E45+E48</f>
        <v>14945.808999999999</v>
      </c>
      <c r="F50" s="129">
        <f>F25+F45+F48</f>
        <v>11834.277</v>
      </c>
      <c r="G50" s="3"/>
      <c r="H50" s="7"/>
      <c r="I50" s="129">
        <f>I25+I45+I48</f>
        <v>14945.808999999999</v>
      </c>
      <c r="J50" s="129">
        <f>J25+J45+J48</f>
        <v>11393.477000000001</v>
      </c>
      <c r="K50" s="3"/>
      <c r="L50" s="22"/>
      <c r="M50" s="39"/>
      <c r="N50" s="40"/>
    </row>
    <row r="51" spans="1:14" s="12" customFormat="1" ht="16.5" hidden="1">
      <c r="A51" s="72"/>
      <c r="B51" s="72"/>
      <c r="C51" s="72"/>
      <c r="D51" s="73"/>
      <c r="E51" s="3"/>
      <c r="F51" s="3"/>
      <c r="G51" s="3"/>
      <c r="H51" s="7"/>
      <c r="I51" s="3"/>
      <c r="J51" s="3"/>
      <c r="K51" s="3"/>
      <c r="L51" s="22"/>
      <c r="M51" s="39"/>
      <c r="N51" s="40"/>
    </row>
    <row r="52" spans="1:14" s="12" customFormat="1" ht="21.75" hidden="1" customHeight="1">
      <c r="A52" s="72"/>
      <c r="B52" s="72"/>
      <c r="C52" s="72"/>
      <c r="D52" s="73"/>
      <c r="E52" s="3"/>
      <c r="F52" s="3"/>
      <c r="G52" s="3"/>
      <c r="H52" s="7"/>
      <c r="I52" s="3"/>
      <c r="J52" s="3"/>
      <c r="K52" s="3"/>
      <c r="L52" s="22"/>
      <c r="M52" s="39"/>
      <c r="N52" s="40"/>
    </row>
    <row r="53" spans="1:14" s="12" customFormat="1" ht="16.5" hidden="1">
      <c r="A53" s="72"/>
      <c r="B53" s="72"/>
      <c r="C53" s="72"/>
      <c r="D53" s="73"/>
      <c r="E53" s="3"/>
      <c r="F53" s="3"/>
      <c r="G53" s="3"/>
      <c r="H53" s="7"/>
      <c r="I53" s="3"/>
      <c r="J53" s="3"/>
      <c r="K53" s="3"/>
      <c r="L53" s="22"/>
      <c r="M53" s="39"/>
      <c r="N53" s="40"/>
    </row>
    <row r="54" spans="1:14" s="12" customFormat="1" ht="16.5" hidden="1">
      <c r="A54" s="72"/>
      <c r="B54" s="72"/>
      <c r="C54" s="72"/>
      <c r="D54" s="73"/>
      <c r="E54" s="3"/>
      <c r="F54" s="3"/>
      <c r="G54" s="3"/>
      <c r="H54" s="7"/>
      <c r="I54" s="3"/>
      <c r="J54" s="3"/>
      <c r="K54" s="3"/>
      <c r="L54" s="22"/>
      <c r="M54" s="39"/>
      <c r="N54" s="40"/>
    </row>
    <row r="55" spans="1:14" s="12" customFormat="1" ht="16.5" hidden="1">
      <c r="A55" s="72"/>
      <c r="B55" s="72"/>
      <c r="C55" s="72"/>
      <c r="D55" s="73"/>
      <c r="E55" s="3"/>
      <c r="F55" s="3"/>
      <c r="G55" s="3"/>
      <c r="H55" s="7"/>
      <c r="I55" s="3"/>
      <c r="J55" s="3"/>
      <c r="K55" s="3"/>
      <c r="L55" s="22"/>
      <c r="M55" s="39"/>
      <c r="N55" s="40"/>
    </row>
    <row r="56" spans="1:14" s="12" customFormat="1" ht="16.5" hidden="1">
      <c r="A56" s="72"/>
      <c r="B56" s="72"/>
      <c r="C56" s="72"/>
      <c r="D56" s="73"/>
      <c r="E56" s="3"/>
      <c r="F56" s="3"/>
      <c r="G56" s="3"/>
      <c r="H56" s="7"/>
      <c r="I56" s="3"/>
      <c r="J56" s="3"/>
      <c r="K56" s="3"/>
      <c r="L56" s="22"/>
      <c r="M56" s="39"/>
      <c r="N56" s="40"/>
    </row>
    <row r="57" spans="1:14" s="12" customFormat="1" ht="15" hidden="1" customHeight="1">
      <c r="A57" s="72"/>
      <c r="B57" s="72"/>
      <c r="C57" s="72"/>
      <c r="D57" s="73"/>
      <c r="E57" s="3"/>
      <c r="F57" s="3"/>
      <c r="G57" s="3"/>
      <c r="H57" s="7"/>
      <c r="I57" s="3"/>
      <c r="J57" s="3"/>
      <c r="K57" s="3"/>
      <c r="L57" s="22"/>
      <c r="M57" s="39"/>
      <c r="N57" s="40"/>
    </row>
    <row r="58" spans="1:14" s="12" customFormat="1" ht="16.5" hidden="1">
      <c r="A58" s="72"/>
      <c r="B58" s="72"/>
      <c r="C58" s="72"/>
      <c r="D58" s="73"/>
      <c r="E58" s="3"/>
      <c r="F58" s="3"/>
      <c r="G58" s="3"/>
      <c r="H58" s="7"/>
      <c r="I58" s="3"/>
      <c r="J58" s="3"/>
      <c r="K58" s="3"/>
      <c r="L58" s="22"/>
      <c r="M58" s="39"/>
      <c r="N58" s="40"/>
    </row>
    <row r="59" spans="1:14" s="12" customFormat="1" ht="16.5" hidden="1">
      <c r="A59" s="72"/>
      <c r="B59" s="72"/>
      <c r="C59" s="72"/>
      <c r="D59" s="73"/>
      <c r="E59" s="3"/>
      <c r="F59" s="3"/>
      <c r="G59" s="3"/>
      <c r="H59" s="7"/>
      <c r="I59" s="3"/>
      <c r="J59" s="3"/>
      <c r="K59" s="3"/>
      <c r="L59" s="22"/>
      <c r="M59" s="39"/>
      <c r="N59" s="40"/>
    </row>
    <row r="60" spans="1:14" s="12" customFormat="1" ht="16.5" hidden="1">
      <c r="A60" s="72"/>
      <c r="B60" s="72"/>
      <c r="C60" s="72"/>
      <c r="D60" s="73"/>
      <c r="E60" s="3"/>
      <c r="F60" s="3"/>
      <c r="G60" s="3"/>
      <c r="H60" s="7"/>
      <c r="I60" s="3"/>
      <c r="J60" s="3"/>
      <c r="K60" s="3"/>
      <c r="L60" s="22"/>
      <c r="M60" s="39"/>
      <c r="N60" s="40"/>
    </row>
    <row r="61" spans="1:14" s="12" customFormat="1" ht="30" customHeight="1">
      <c r="A61" s="34"/>
      <c r="B61" s="34"/>
      <c r="C61" s="34"/>
      <c r="D61" s="35"/>
      <c r="E61" s="36"/>
      <c r="F61" s="36"/>
      <c r="G61" s="36"/>
      <c r="H61" s="37"/>
      <c r="I61" s="36"/>
      <c r="J61" s="36"/>
      <c r="K61" s="36"/>
      <c r="L61" s="38"/>
      <c r="M61" s="39"/>
      <c r="N61" s="40"/>
    </row>
    <row r="62" spans="1:14" s="12" customFormat="1" ht="23.25" customHeight="1">
      <c r="B62" s="41"/>
      <c r="C62" s="43"/>
      <c r="D62" s="43"/>
      <c r="E62" s="43"/>
      <c r="F62" s="43"/>
      <c r="G62" s="43"/>
      <c r="H62" s="43"/>
      <c r="I62" s="43"/>
      <c r="J62" s="43"/>
      <c r="K62" s="43"/>
      <c r="L62" s="44"/>
    </row>
    <row r="63" spans="1:14" s="12" customFormat="1" ht="25.5" customHeight="1"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2"/>
    </row>
    <row r="64" spans="1:14" s="12" customFormat="1" ht="27" customHeight="1">
      <c r="D64" s="41"/>
      <c r="E64" s="41"/>
      <c r="F64" s="41"/>
      <c r="G64" s="41"/>
      <c r="H64" s="41"/>
      <c r="I64" s="41"/>
      <c r="J64" s="41"/>
      <c r="K64" s="41"/>
      <c r="L64" s="42"/>
    </row>
    <row r="65" spans="12:12" s="12" customFormat="1" ht="15" customHeight="1">
      <c r="L65" s="26"/>
    </row>
    <row r="66" spans="12:12" s="12" customFormat="1" ht="13.5" customHeight="1">
      <c r="L66" s="26"/>
    </row>
    <row r="67" spans="12:12" s="12" customFormat="1" ht="13.5" customHeight="1">
      <c r="L67" s="26"/>
    </row>
    <row r="68" spans="12:12" s="12" customFormat="1" ht="13.5" customHeight="1">
      <c r="L68" s="26"/>
    </row>
    <row r="69" spans="12:12" s="12" customFormat="1" ht="13.5" customHeight="1">
      <c r="L69" s="26"/>
    </row>
    <row r="70" spans="12:12" s="12" customFormat="1" ht="13.5" customHeight="1">
      <c r="L70" s="26"/>
    </row>
    <row r="71" spans="12:12" s="12" customFormat="1" ht="13.5" customHeight="1">
      <c r="L71" s="26"/>
    </row>
    <row r="72" spans="12:12" s="12" customFormat="1" ht="13.5" customHeight="1">
      <c r="L72" s="26"/>
    </row>
    <row r="73" spans="12:12" s="12" customFormat="1" ht="13.5" customHeight="1">
      <c r="L73" s="26"/>
    </row>
    <row r="74" spans="12:12" s="12" customFormat="1" ht="13.5" customHeight="1">
      <c r="L74" s="26"/>
    </row>
    <row r="75" spans="12:12" s="12" customFormat="1" ht="13.5" customHeight="1">
      <c r="L75" s="26"/>
    </row>
    <row r="76" spans="12:12" s="12" customFormat="1" ht="13.5" customHeight="1">
      <c r="L76" s="26"/>
    </row>
    <row r="77" spans="12:12" s="12" customFormat="1" ht="13.5" customHeight="1">
      <c r="L77" s="26"/>
    </row>
    <row r="78" spans="12:12" s="12" customFormat="1" ht="13.5" customHeight="1">
      <c r="L78" s="26"/>
    </row>
    <row r="79" spans="12:12" s="12" customFormat="1" ht="13.5" customHeight="1">
      <c r="L79" s="26"/>
    </row>
    <row r="80" spans="12:12" s="12" customFormat="1" ht="13.5" customHeight="1">
      <c r="L80" s="26"/>
    </row>
    <row r="81" spans="12:12" s="12" customFormat="1" ht="13.5" customHeight="1">
      <c r="L81" s="26"/>
    </row>
    <row r="82" spans="12:12" s="12" customFormat="1" ht="13.5" customHeight="1">
      <c r="L82" s="26"/>
    </row>
    <row r="83" spans="12:12" s="12" customFormat="1" ht="13.5" customHeight="1">
      <c r="L83" s="26"/>
    </row>
    <row r="84" spans="12:12" s="12" customFormat="1" ht="13.5" customHeight="1">
      <c r="L84" s="26"/>
    </row>
    <row r="85" spans="12:12" s="12" customFormat="1" ht="13.5" customHeight="1">
      <c r="L85" s="26"/>
    </row>
    <row r="86" spans="12:12" s="12" customFormat="1" ht="13.5" customHeight="1">
      <c r="L86" s="26"/>
    </row>
    <row r="87" spans="12:12" s="12" customFormat="1" ht="13.5" customHeight="1">
      <c r="L87" s="26"/>
    </row>
    <row r="88" spans="12:12" s="12" customFormat="1" ht="13.5" customHeight="1">
      <c r="L88" s="26"/>
    </row>
    <row r="89" spans="12:12" s="12" customFormat="1" ht="13.5" customHeight="1">
      <c r="L89" s="26"/>
    </row>
    <row r="90" spans="12:12" s="12" customFormat="1" ht="13.5" customHeight="1">
      <c r="L90" s="26"/>
    </row>
    <row r="91" spans="12:12" s="12" customFormat="1" ht="13.5" customHeight="1">
      <c r="L91" s="26"/>
    </row>
    <row r="92" spans="12:12" s="12" customFormat="1" ht="13.5" customHeight="1">
      <c r="L92" s="26"/>
    </row>
    <row r="93" spans="12:12" s="12" customFormat="1" ht="13.5" customHeight="1">
      <c r="L93" s="26"/>
    </row>
    <row r="94" spans="12:12" s="12" customFormat="1" ht="13.5" customHeight="1">
      <c r="L94" s="26"/>
    </row>
    <row r="95" spans="12:12" s="12" customFormat="1" ht="13.5" customHeight="1">
      <c r="L95" s="26"/>
    </row>
    <row r="96" spans="12:12" s="12" customFormat="1" ht="13.5" customHeight="1">
      <c r="L96" s="26"/>
    </row>
    <row r="97" spans="12:12" s="12" customFormat="1" ht="13.5" customHeight="1">
      <c r="L97" s="26"/>
    </row>
    <row r="98" spans="12:12" s="12" customFormat="1" ht="13.5" customHeight="1">
      <c r="L98" s="26"/>
    </row>
    <row r="99" spans="12:12" s="12" customFormat="1" ht="13.5" customHeight="1">
      <c r="L99" s="26"/>
    </row>
    <row r="100" spans="12:12" s="12" customFormat="1" ht="13.5" customHeight="1">
      <c r="L100" s="26"/>
    </row>
    <row r="101" spans="12:12" s="12" customFormat="1" ht="13.5" customHeight="1">
      <c r="L101" s="26"/>
    </row>
    <row r="102" spans="12:12" s="12" customFormat="1" ht="13.5" customHeight="1">
      <c r="L102" s="26"/>
    </row>
    <row r="103" spans="12:12" s="12" customFormat="1" ht="13.5" customHeight="1">
      <c r="L103" s="26"/>
    </row>
    <row r="104" spans="12:12" s="12" customFormat="1" ht="13.5" customHeight="1">
      <c r="L104" s="26"/>
    </row>
    <row r="105" spans="12:12" s="12" customFormat="1" ht="13.5" customHeight="1">
      <c r="L105" s="26"/>
    </row>
    <row r="106" spans="12:12" s="12" customFormat="1" ht="13.5" customHeight="1">
      <c r="L106" s="26"/>
    </row>
    <row r="107" spans="12:12" s="12" customFormat="1" ht="13.5" customHeight="1">
      <c r="L107" s="26"/>
    </row>
    <row r="108" spans="12:12" s="12" customFormat="1" ht="13.5" customHeight="1">
      <c r="L108" s="26"/>
    </row>
    <row r="109" spans="12:12" s="12" customFormat="1" ht="13.5" customHeight="1">
      <c r="L109" s="26"/>
    </row>
    <row r="110" spans="12:12" s="12" customFormat="1" ht="13.5" customHeight="1">
      <c r="L110" s="26"/>
    </row>
    <row r="111" spans="12:12" s="12" customFormat="1" ht="13.5" customHeight="1">
      <c r="L111" s="26"/>
    </row>
    <row r="112" spans="12:12" s="12" customFormat="1" ht="13.5" customHeight="1">
      <c r="L112" s="26"/>
    </row>
    <row r="113" spans="12:12" s="12" customFormat="1" ht="13.5" customHeight="1">
      <c r="L113" s="26"/>
    </row>
    <row r="114" spans="12:12" s="12" customFormat="1" ht="13.5" customHeight="1">
      <c r="L114" s="26"/>
    </row>
    <row r="115" spans="12:12" s="12" customFormat="1" ht="13.5" customHeight="1">
      <c r="L115" s="26"/>
    </row>
    <row r="116" spans="12:12" s="12" customFormat="1" ht="13.5" customHeight="1">
      <c r="L116" s="26"/>
    </row>
    <row r="117" spans="12:12" s="12" customFormat="1" ht="13.5" customHeight="1">
      <c r="L117" s="26"/>
    </row>
    <row r="118" spans="12:12" s="12" customFormat="1" ht="13.5" customHeight="1">
      <c r="L118" s="26"/>
    </row>
    <row r="119" spans="12:12" s="12" customFormat="1" ht="13.5" customHeight="1">
      <c r="L119" s="26"/>
    </row>
    <row r="120" spans="12:12" s="12" customFormat="1" ht="13.5" customHeight="1">
      <c r="L120" s="26"/>
    </row>
    <row r="121" spans="12:12" s="12" customFormat="1" ht="13.5" customHeight="1">
      <c r="L121" s="26"/>
    </row>
    <row r="122" spans="12:12" s="12" customFormat="1" ht="13.5" customHeight="1">
      <c r="L122" s="26"/>
    </row>
    <row r="123" spans="12:12" s="12" customFormat="1" ht="13.5" customHeight="1">
      <c r="L123" s="26"/>
    </row>
    <row r="124" spans="12:12" s="12" customFormat="1" ht="13.5" customHeight="1">
      <c r="L124" s="26"/>
    </row>
    <row r="125" spans="12:12" s="12" customFormat="1" ht="13.5" customHeight="1">
      <c r="L125" s="26"/>
    </row>
    <row r="126" spans="12:12" s="12" customFormat="1" ht="13.5" customHeight="1">
      <c r="L126" s="26"/>
    </row>
    <row r="127" spans="12:12" s="12" customFormat="1" ht="13.5" customHeight="1">
      <c r="L127" s="26"/>
    </row>
    <row r="128" spans="12:12" s="12" customFormat="1" ht="13.5" customHeight="1">
      <c r="L128" s="26"/>
    </row>
    <row r="129" spans="12:12" s="12" customFormat="1" ht="13.5" customHeight="1">
      <c r="L129" s="26"/>
    </row>
    <row r="130" spans="12:12" s="12" customFormat="1" ht="13.5" customHeight="1">
      <c r="L130" s="26"/>
    </row>
    <row r="131" spans="12:12" s="12" customFormat="1" ht="13.5" customHeight="1">
      <c r="L131" s="26"/>
    </row>
    <row r="132" spans="12:12" s="12" customFormat="1" ht="13.5" customHeight="1">
      <c r="L132" s="26"/>
    </row>
    <row r="133" spans="12:12" s="12" customFormat="1" ht="13.5" customHeight="1">
      <c r="L133" s="26"/>
    </row>
    <row r="134" spans="12:12" s="12" customFormat="1" ht="13.5" customHeight="1">
      <c r="L134" s="26"/>
    </row>
    <row r="135" spans="12:12" s="12" customFormat="1" ht="13.5" customHeight="1">
      <c r="L135" s="26"/>
    </row>
    <row r="136" spans="12:12" s="12" customFormat="1" ht="13.5" customHeight="1">
      <c r="L136" s="26"/>
    </row>
    <row r="137" spans="12:12" s="12" customFormat="1" ht="13.5" customHeight="1">
      <c r="L137" s="26"/>
    </row>
    <row r="138" spans="12:12" s="12" customFormat="1" ht="13.5" customHeight="1">
      <c r="L138" s="26"/>
    </row>
    <row r="139" spans="12:12" s="12" customFormat="1" ht="13.5" customHeight="1">
      <c r="L139" s="26"/>
    </row>
    <row r="140" spans="12:12" s="12" customFormat="1" ht="13.5" customHeight="1">
      <c r="L140" s="26"/>
    </row>
    <row r="141" spans="12:12" s="12" customFormat="1" ht="13.5" customHeight="1">
      <c r="L141" s="26"/>
    </row>
    <row r="142" spans="12:12" s="12" customFormat="1" ht="13.5" customHeight="1">
      <c r="L142" s="26"/>
    </row>
    <row r="143" spans="12:12" s="12" customFormat="1" ht="13.5" customHeight="1">
      <c r="L143" s="26"/>
    </row>
    <row r="144" spans="12:12" s="12" customFormat="1" ht="13.5" customHeight="1">
      <c r="L144" s="26"/>
    </row>
    <row r="145" spans="12:12" s="12" customFormat="1" ht="13.5" customHeight="1">
      <c r="L145" s="26"/>
    </row>
    <row r="146" spans="12:12" s="12" customFormat="1" ht="13.5" customHeight="1">
      <c r="L146" s="26"/>
    </row>
    <row r="147" spans="12:12" s="12" customFormat="1" ht="13.5" customHeight="1">
      <c r="L147" s="26"/>
    </row>
    <row r="148" spans="12:12" s="12" customFormat="1" ht="13.5" customHeight="1">
      <c r="L148" s="26"/>
    </row>
    <row r="149" spans="12:12" s="12" customFormat="1" ht="13.5" customHeight="1">
      <c r="L149" s="26"/>
    </row>
    <row r="150" spans="12:12" s="12" customFormat="1" ht="13.5" customHeight="1">
      <c r="L150" s="26"/>
    </row>
    <row r="151" spans="12:12" s="12" customFormat="1" ht="13.5" customHeight="1">
      <c r="L151" s="26"/>
    </row>
    <row r="152" spans="12:12" s="12" customFormat="1" ht="13.5" customHeight="1">
      <c r="L152" s="26"/>
    </row>
    <row r="153" spans="12:12" s="12" customFormat="1" ht="13.5" customHeight="1">
      <c r="L153" s="26"/>
    </row>
    <row r="154" spans="12:12" s="12" customFormat="1" ht="13.5" customHeight="1">
      <c r="L154" s="26"/>
    </row>
    <row r="155" spans="12:12" s="12" customFormat="1" ht="13.5" customHeight="1">
      <c r="L155" s="26"/>
    </row>
    <row r="156" spans="12:12" s="12" customFormat="1" ht="13.5" customHeight="1">
      <c r="L156" s="26"/>
    </row>
    <row r="157" spans="12:12" s="12" customFormat="1" ht="13.5" customHeight="1">
      <c r="L157" s="26"/>
    </row>
    <row r="158" spans="12:12" s="12" customFormat="1" ht="13.5" customHeight="1">
      <c r="L158" s="26"/>
    </row>
    <row r="159" spans="12:12" s="12" customFormat="1" ht="13.5" customHeight="1">
      <c r="L159" s="26"/>
    </row>
    <row r="160" spans="12:12" s="12" customFormat="1" ht="13.5" customHeight="1">
      <c r="L160" s="26"/>
    </row>
    <row r="161" spans="12:12" s="12" customFormat="1" ht="13.5" customHeight="1">
      <c r="L161" s="26"/>
    </row>
    <row r="162" spans="12:12" s="12" customFormat="1" ht="13.5" customHeight="1">
      <c r="L162" s="26"/>
    </row>
    <row r="163" spans="12:12" s="12" customFormat="1" ht="13.5" customHeight="1">
      <c r="L163" s="26"/>
    </row>
    <row r="164" spans="12:12" s="12" customFormat="1" ht="13.5" customHeight="1">
      <c r="L164" s="26"/>
    </row>
    <row r="165" spans="12:12" s="12" customFormat="1" ht="13.5" customHeight="1">
      <c r="L165" s="26"/>
    </row>
    <row r="166" spans="12:12" s="12" customFormat="1" ht="13.5" customHeight="1">
      <c r="L166" s="26"/>
    </row>
    <row r="167" spans="12:12" s="12" customFormat="1" ht="13.5" customHeight="1">
      <c r="L167" s="26"/>
    </row>
    <row r="168" spans="12:12" s="12" customFormat="1" ht="13.5" customHeight="1">
      <c r="L168" s="26"/>
    </row>
    <row r="169" spans="12:12" s="12" customFormat="1" ht="13.5" customHeight="1">
      <c r="L169" s="26"/>
    </row>
    <row r="170" spans="12:12" s="12" customFormat="1" ht="13.5" customHeight="1">
      <c r="L170" s="26"/>
    </row>
    <row r="171" spans="12:12" s="12" customFormat="1" ht="13.5" customHeight="1">
      <c r="L171" s="26"/>
    </row>
    <row r="172" spans="12:12" s="12" customFormat="1" ht="13.5" customHeight="1">
      <c r="L172" s="26"/>
    </row>
    <row r="173" spans="12:12" s="12" customFormat="1" ht="13.5" customHeight="1">
      <c r="L173" s="26"/>
    </row>
    <row r="174" spans="12:12" s="12" customFormat="1" ht="13.5" customHeight="1">
      <c r="L174" s="26"/>
    </row>
    <row r="175" spans="12:12" s="12" customFormat="1" ht="13.5" customHeight="1">
      <c r="L175" s="26"/>
    </row>
    <row r="176" spans="12:12" s="12" customFormat="1" ht="13.5" customHeight="1">
      <c r="L176" s="26"/>
    </row>
    <row r="177" spans="12:12" s="12" customFormat="1" ht="13.5" customHeight="1">
      <c r="L177" s="26"/>
    </row>
    <row r="178" spans="12:12" s="12" customFormat="1" ht="13.5" customHeight="1">
      <c r="L178" s="26"/>
    </row>
    <row r="179" spans="12:12" s="12" customFormat="1" ht="13.5" customHeight="1">
      <c r="L179" s="26"/>
    </row>
    <row r="180" spans="12:12" s="12" customFormat="1" ht="13.5" customHeight="1">
      <c r="L180" s="26"/>
    </row>
    <row r="181" spans="12:12" s="12" customFormat="1" ht="13.5" customHeight="1">
      <c r="L181" s="26"/>
    </row>
    <row r="182" spans="12:12" ht="13.5" customHeight="1"/>
    <row r="183" spans="12:12" ht="13.5" customHeight="1"/>
    <row r="184" spans="12:12" ht="13.5" customHeight="1"/>
    <row r="185" spans="12:12" ht="13.5" customHeight="1"/>
    <row r="186" spans="12:12" ht="13.5" customHeight="1"/>
    <row r="187" spans="12:12" ht="13.5" customHeight="1"/>
    <row r="188" spans="12:12" ht="13.5" customHeight="1"/>
    <row r="189" spans="12:12" ht="13.5" customHeight="1"/>
    <row r="190" spans="12:12" ht="13.5" customHeight="1"/>
    <row r="191" spans="12:12" ht="13.5" customHeight="1"/>
    <row r="192" spans="12:1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  <row r="1004" ht="13.5" customHeight="1"/>
    <row r="1005" ht="13.5" customHeight="1"/>
    <row r="1006" ht="13.5" customHeight="1"/>
    <row r="1007" ht="13.5" customHeight="1"/>
    <row r="1008" ht="13.5" customHeight="1"/>
    <row r="1009" ht="13.5" customHeight="1"/>
    <row r="1010" ht="13.5" customHeight="1"/>
    <row r="1011" ht="13.5" customHeight="1"/>
    <row r="1012" ht="13.5" customHeight="1"/>
    <row r="1013" ht="13.5" customHeight="1"/>
    <row r="1014" ht="13.5" customHeight="1"/>
    <row r="1015" ht="13.5" customHeight="1"/>
    <row r="1016" ht="13.5" customHeight="1"/>
    <row r="1017" ht="13.5" customHeight="1"/>
    <row r="1018" ht="13.5" customHeight="1"/>
    <row r="1019" ht="13.5" customHeight="1"/>
    <row r="1020" ht="13.5" customHeight="1"/>
    <row r="1021" ht="13.5" customHeight="1"/>
    <row r="1022" ht="13.5" customHeight="1"/>
    <row r="1023" ht="13.5" customHeight="1"/>
    <row r="1024" ht="13.5" customHeight="1"/>
    <row r="1025" ht="13.5" customHeight="1"/>
    <row r="1026" ht="13.5" customHeight="1"/>
    <row r="1027" ht="13.5" customHeight="1"/>
    <row r="1028" ht="13.5" customHeight="1"/>
    <row r="1029" ht="13.5" customHeight="1"/>
    <row r="1030" ht="13.5" customHeight="1"/>
    <row r="1031" ht="13.5" customHeight="1"/>
    <row r="1032" ht="13.5" customHeight="1"/>
    <row r="1033" ht="13.5" customHeight="1"/>
    <row r="1034" ht="13.5" customHeight="1"/>
  </sheetData>
  <mergeCells count="103">
    <mergeCell ref="B50:D50"/>
    <mergeCell ref="D34:D35"/>
    <mergeCell ref="C34:C35"/>
    <mergeCell ref="B34:B35"/>
    <mergeCell ref="A34:A35"/>
    <mergeCell ref="N5:N7"/>
    <mergeCell ref="C5:C7"/>
    <mergeCell ref="H6:H7"/>
    <mergeCell ref="E6:E7"/>
    <mergeCell ref="F6:F7"/>
    <mergeCell ref="H5:J5"/>
    <mergeCell ref="E5:F5"/>
    <mergeCell ref="C17:C18"/>
    <mergeCell ref="D17:D18"/>
    <mergeCell ref="A11:A12"/>
    <mergeCell ref="B11:B12"/>
    <mergeCell ref="C11:C12"/>
    <mergeCell ref="D11:D12"/>
    <mergeCell ref="A13:A14"/>
    <mergeCell ref="B13:B14"/>
    <mergeCell ref="C13:C14"/>
    <mergeCell ref="D13:D14"/>
    <mergeCell ref="C22:C24"/>
    <mergeCell ref="D22:D24"/>
    <mergeCell ref="A15:A16"/>
    <mergeCell ref="A2:M2"/>
    <mergeCell ref="A1:M1"/>
    <mergeCell ref="A3:M3"/>
    <mergeCell ref="B5:B7"/>
    <mergeCell ref="A5:A7"/>
    <mergeCell ref="D5:D7"/>
    <mergeCell ref="I6:J6"/>
    <mergeCell ref="M5:M7"/>
    <mergeCell ref="L5:L7"/>
    <mergeCell ref="B15:B16"/>
    <mergeCell ref="C15:C16"/>
    <mergeCell ref="D15:D16"/>
    <mergeCell ref="A17:A18"/>
    <mergeCell ref="B17:B18"/>
    <mergeCell ref="A33:D33"/>
    <mergeCell ref="A25:D25"/>
    <mergeCell ref="A26:A27"/>
    <mergeCell ref="B26:B27"/>
    <mergeCell ref="C26:C27"/>
    <mergeCell ref="D26:D27"/>
    <mergeCell ref="A28:A30"/>
    <mergeCell ref="B28:B30"/>
    <mergeCell ref="C28:C30"/>
    <mergeCell ref="D28:D30"/>
    <mergeCell ref="F19:F21"/>
    <mergeCell ref="E22:E24"/>
    <mergeCell ref="F22:F24"/>
    <mergeCell ref="E17:E18"/>
    <mergeCell ref="F17:F18"/>
    <mergeCell ref="A31:A32"/>
    <mergeCell ref="B31:B32"/>
    <mergeCell ref="C31:C32"/>
    <mergeCell ref="D31:D32"/>
    <mergeCell ref="A19:A21"/>
    <mergeCell ref="B19:B21"/>
    <mergeCell ref="C19:C21"/>
    <mergeCell ref="D19:D21"/>
    <mergeCell ref="A22:A24"/>
    <mergeCell ref="B22:B24"/>
    <mergeCell ref="G22:G24"/>
    <mergeCell ref="G5:G7"/>
    <mergeCell ref="G11:G12"/>
    <mergeCell ref="G13:G14"/>
    <mergeCell ref="G15:G16"/>
    <mergeCell ref="G17:G18"/>
    <mergeCell ref="G19:G21"/>
    <mergeCell ref="A38:A39"/>
    <mergeCell ref="B38:B39"/>
    <mergeCell ref="C38:C39"/>
    <mergeCell ref="D38:D39"/>
    <mergeCell ref="A36:D36"/>
    <mergeCell ref="A37:D37"/>
    <mergeCell ref="E11:E12"/>
    <mergeCell ref="F11:F12"/>
    <mergeCell ref="E13:E14"/>
    <mergeCell ref="F13:F14"/>
    <mergeCell ref="E15:E16"/>
    <mergeCell ref="F15:F16"/>
    <mergeCell ref="E19:E21"/>
    <mergeCell ref="A45:D45"/>
    <mergeCell ref="A46:A47"/>
    <mergeCell ref="B46:B47"/>
    <mergeCell ref="C46:C47"/>
    <mergeCell ref="D46:D47"/>
    <mergeCell ref="L46:L47"/>
    <mergeCell ref="A48:D48"/>
    <mergeCell ref="A49:XFD49"/>
    <mergeCell ref="L38:L39"/>
    <mergeCell ref="A40:A42"/>
    <mergeCell ref="B40:B42"/>
    <mergeCell ref="C40:C42"/>
    <mergeCell ref="D40:D42"/>
    <mergeCell ref="L40:L42"/>
    <mergeCell ref="A43:A44"/>
    <mergeCell ref="B43:B44"/>
    <mergeCell ref="C43:C44"/>
    <mergeCell ref="D43:D44"/>
    <mergeCell ref="L43:L44"/>
  </mergeCells>
  <printOptions horizontalCentered="1"/>
  <pageMargins left="0.27559055118110237" right="0.27559055118110237" top="0.31496062992125984" bottom="0.31496062992125984" header="0" footer="0"/>
  <pageSetup paperSize="9" scale="45" fitToHeight="0" orientation="landscape" r:id="rId1"/>
  <rowBreaks count="1" manualBreakCount="1">
    <brk id="21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defaultColWidth="14.42578125" defaultRowHeight="15" customHeight="1"/>
  <cols>
    <col min="1" max="26" width="8.85546875" customWidth="1"/>
  </cols>
  <sheetData>
    <row r="1" ht="13.5" customHeight="1"/>
    <row r="2" ht="13.5" customHeight="1"/>
    <row r="3" ht="13.5" customHeight="1"/>
    <row r="4" ht="13.5" customHeight="1"/>
    <row r="5" ht="13.5" customHeight="1"/>
    <row r="6" ht="13.5" customHeight="1"/>
    <row r="7" ht="13.5" customHeight="1"/>
    <row r="8" ht="13.5" customHeight="1"/>
    <row r="9" ht="13.5" customHeight="1"/>
    <row r="10" ht="13.5" customHeight="1"/>
    <row r="11" ht="13.5" customHeight="1"/>
    <row r="12" ht="13.5" customHeight="1"/>
    <row r="13" ht="13.5" customHeight="1"/>
    <row r="14" ht="13.5" customHeight="1"/>
    <row r="15" ht="13.5" customHeight="1"/>
    <row r="16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defaultColWidth="14.42578125" defaultRowHeight="15" customHeight="1"/>
  <cols>
    <col min="1" max="26" width="8.85546875" customWidth="1"/>
  </cols>
  <sheetData>
    <row r="1" ht="13.5" customHeight="1"/>
    <row r="2" ht="13.5" customHeight="1"/>
    <row r="3" ht="13.5" customHeight="1"/>
    <row r="4" ht="13.5" customHeight="1"/>
    <row r="5" ht="13.5" customHeight="1"/>
    <row r="6" ht="13.5" customHeight="1"/>
    <row r="7" ht="13.5" customHeight="1"/>
    <row r="8" ht="13.5" customHeight="1"/>
    <row r="9" ht="13.5" customHeight="1"/>
    <row r="10" ht="13.5" customHeight="1"/>
    <row r="11" ht="13.5" customHeight="1"/>
    <row r="12" ht="13.5" customHeight="1"/>
    <row r="13" ht="13.5" customHeight="1"/>
    <row r="14" ht="13.5" customHeight="1"/>
    <row r="15" ht="13.5" customHeight="1"/>
    <row r="16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2018-11-14T13:34:34Z</cp:lastPrinted>
  <dcterms:created xsi:type="dcterms:W3CDTF">2018-06-11T11:44:10Z</dcterms:created>
  <dcterms:modified xsi:type="dcterms:W3CDTF">2018-11-14T13:34:36Z</dcterms:modified>
</cp:coreProperties>
</file>