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Area" localSheetId="0">Лист1!$A$1:$K$24</definedName>
  </definedNames>
  <calcPr calcId="124519"/>
</workbook>
</file>

<file path=xl/calcChain.xml><?xml version="1.0" encoding="utf-8"?>
<calcChain xmlns="http://schemas.openxmlformats.org/spreadsheetml/2006/main">
  <c r="J16" i="1"/>
  <c r="J17" s="1"/>
  <c r="J12"/>
  <c r="L12"/>
  <c r="L9"/>
  <c r="I17"/>
  <c r="F17"/>
  <c r="J15"/>
  <c r="J14"/>
  <c r="J11"/>
  <c r="J9"/>
  <c r="G21"/>
  <c r="G22"/>
  <c r="G20"/>
  <c r="G18"/>
  <c r="G19" s="1"/>
  <c r="G11"/>
  <c r="G12"/>
  <c r="G14"/>
  <c r="G15"/>
  <c r="G16"/>
  <c r="G9"/>
  <c r="F23"/>
  <c r="I23"/>
  <c r="J23"/>
  <c r="E23"/>
  <c r="F19"/>
  <c r="I19"/>
  <c r="J19"/>
  <c r="E19"/>
  <c r="E17"/>
  <c r="E24" s="1"/>
  <c r="I24" l="1"/>
  <c r="F24"/>
  <c r="J24"/>
  <c r="G17"/>
  <c r="G23"/>
  <c r="G24" l="1"/>
</calcChain>
</file>

<file path=xl/sharedStrings.xml><?xml version="1.0" encoding="utf-8"?>
<sst xmlns="http://schemas.openxmlformats.org/spreadsheetml/2006/main" count="73" uniqueCount="47">
  <si>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</si>
  <si>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</si>
  <si>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</si>
  <si>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</si>
  <si>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</si>
  <si>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</si>
  <si>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</si>
  <si>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</si>
  <si>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</si>
  <si>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</si>
  <si>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</si>
  <si>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</si>
  <si>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</si>
  <si>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</si>
  <si>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проживання«Академія дитинства»по пр.Квітневий, 4</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</si>
  <si>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</si>
  <si>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</si>
  <si>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</si>
  <si>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</si>
  <si>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</si>
  <si>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</si>
  <si>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</si>
  <si>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Разом по розпоряднику коштів управління житлово-комунального господарства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</si>
  <si>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</si>
  <si>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</si>
  <si>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</si>
  <si>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</si>
  <si>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</si>
  <si>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</si>
  <si>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</si>
  <si>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 - укладено договір від 20.03.2017 № 2 на суму 824,4 тис.грн. Експертизу кошторису проведено. Відремонтовано покрівлю та фасад клубу. Проводяться роботи з капітального ремонту приміщень</t>
  </si>
  <si>
    <t>Капітальний ремонт покрівлі, фасаду, внутрішніх приміщень (частково)</t>
  </si>
  <si>
    <t xml:space="preserve">       станом на 01.07.2017 року    </t>
  </si>
  <si>
    <t>Капітальний ремонт</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</si>
  <si>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Проводяться роботи з капітального ремонту покрівлі та приміщень.</t>
  </si>
  <si>
    <t xml:space="preserve">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Проводяться роботи з капітального ремонту приміщень. </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</si>
  <si>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Проводяться роботи з капітального ремонту покрівлі та приміщень.</t>
  </si>
  <si>
    <t>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Проводяться роботи з капітального ремонту приміщень.</t>
  </si>
  <si>
    <t>28.04.17 укладено договір суму 973,1 тис.грн. Проводиться експертиза кошторису. Проводяться роботи з капітального ремонту шкільного стадіону - підготовлено основу.</t>
  </si>
  <si>
    <t xml:space="preserve">Процедуру закупівлі в системі Prozorro на 75,0 тис.грн. завершено. 24.04.17 укладено договір. Проведено розпломбування дерева. Проводяться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t>
  </si>
  <si>
    <t>Завершено процедуру закупівлі в системі Prozorro. 15.05.2017 укладено договір на суму 860,8 тис.грн. Здійснюється експертиза проектно-кошторисної документації. Проведено демонтажні роботи. Готується основа для влаштування покриття. Профінансовано аванс по договору (30%) в сумі                                  258,3 тис.грн.</t>
  </si>
  <si>
    <t>технагляд</t>
  </si>
  <si>
    <t xml:space="preserve">мати,татамі </t>
  </si>
  <si>
    <t>Придбання обладнання (мати, татамі)</t>
  </si>
  <si>
    <t>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Здійснюється експертиза кошторису. Проводяться роботи з капітального ремонту приміщень. Придбано мати і татамі для облаштування клубу.</t>
  </si>
  <si>
    <t>Капітальний ремонт будівлі та облаштування клубу за місцем проживання «Темп» по пр.Гонгадзе, 18-Б</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</si>
  <si>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01.07.2017 визначено переможця закупівлі, проводиться укладання договору.</t>
  </si>
</sst>
</file>

<file path=xl/styles.xml><?xml version="1.0" encoding="utf-8"?>
<styleSheet xmlns="http://schemas.openxmlformats.org/spreadsheetml/2006/main">
  <numFmts count="3">
    <numFmt numFmtId="164" formatCode="0.0"/>
    <numFmt numFmtId="165" formatCode="0.00000"/>
    <numFmt numFmtId="166" formatCode="0.000"/>
  </numFmts>
  <fonts count="9">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0" fontId="4" fillId="0" borderId="1" xfId="0" applyFont="1" applyFill="1" applyBorder="1" applyAlignment="1">
      <alignment vertical="center" wrapText="1"/>
    </xf>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6" fontId="4" fillId="0" borderId="1" xfId="0" applyNumberFormat="1" applyFont="1" applyFill="1" applyBorder="1" applyAlignment="1">
      <alignment horizontal="right" vertical="center" wrapText="1"/>
    </xf>
    <xf numFmtId="165" fontId="0" fillId="0" borderId="0" xfId="0" applyNumberFormat="1" applyFill="1" applyAlignment="1">
      <alignment vertical="center"/>
    </xf>
    <xf numFmtId="0" fontId="1" fillId="0" borderId="0" xfId="0" applyFont="1" applyFill="1" applyAlignment="1">
      <alignment horizontal="left" vertical="center"/>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164" fontId="4" fillId="0" borderId="5" xfId="0" applyNumberFormat="1" applyFont="1" applyFill="1" applyBorder="1" applyAlignment="1">
      <alignment horizontal="right" vertical="center" wrapText="1"/>
    </xf>
    <xf numFmtId="164" fontId="4" fillId="0" borderId="6" xfId="0" applyNumberFormat="1" applyFont="1" applyFill="1" applyBorder="1" applyAlignment="1">
      <alignment horizontal="right"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horizontal="right" vertical="center" wrapText="1"/>
    </xf>
    <xf numFmtId="0" fontId="4" fillId="0" borderId="6" xfId="0" applyFont="1" applyFill="1" applyBorder="1" applyAlignment="1">
      <alignment horizontal="right" vertical="center" wrapText="1"/>
    </xf>
    <xf numFmtId="166" fontId="4" fillId="0" borderId="5" xfId="0" applyNumberFormat="1" applyFont="1" applyFill="1" applyBorder="1" applyAlignment="1">
      <alignment horizontal="right" vertical="center" wrapText="1"/>
    </xf>
    <xf numFmtId="166" fontId="4" fillId="0" borderId="6" xfId="0" applyNumberFormat="1"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24"/>
  <sheetViews>
    <sheetView tabSelected="1" view="pageBreakPreview" topLeftCell="A19" zoomScale="60" workbookViewId="0">
      <selection activeCell="D5" sqref="D5:D7"/>
    </sheetView>
  </sheetViews>
  <sheetFormatPr defaultRowHeight="14.4"/>
  <cols>
    <col min="1" max="1" width="5.109375" style="1" customWidth="1"/>
    <col min="2" max="2" width="16.88671875" style="1" customWidth="1"/>
    <col min="3" max="3" width="41.6640625" style="1" customWidth="1"/>
    <col min="4" max="4" width="68.6640625" style="1" customWidth="1"/>
    <col min="5" max="5" width="8.21875" style="1" bestFit="1" customWidth="1"/>
    <col min="6" max="6" width="8.88671875" style="1" bestFit="1" customWidth="1"/>
    <col min="7" max="7" width="16.33203125" style="1" customWidth="1"/>
    <col min="8" max="8" width="17.6640625" style="1" customWidth="1"/>
    <col min="9" max="9" width="8.33203125" style="1" customWidth="1"/>
    <col min="10" max="10" width="10.88671875" style="1" bestFit="1" customWidth="1"/>
    <col min="11" max="11" width="13.77734375" style="1" customWidth="1"/>
    <col min="12" max="12" width="10.5546875" style="1" customWidth="1"/>
    <col min="13" max="16384" width="8.88671875" style="1"/>
  </cols>
  <sheetData>
    <row r="1" spans="1:14" ht="21">
      <c r="A1" s="22" t="s">
        <v>27</v>
      </c>
      <c r="B1" s="22"/>
      <c r="C1" s="22"/>
      <c r="D1" s="22"/>
      <c r="E1" s="22"/>
      <c r="F1" s="22"/>
      <c r="G1" s="22"/>
      <c r="H1" s="22"/>
      <c r="I1" s="22"/>
      <c r="J1" s="22"/>
      <c r="K1" s="22"/>
    </row>
    <row r="2" spans="1:14" ht="21">
      <c r="A2" s="22" t="s">
        <v>32</v>
      </c>
      <c r="B2" s="22"/>
      <c r="C2" s="22"/>
      <c r="D2" s="22"/>
      <c r="E2" s="22"/>
      <c r="F2" s="22"/>
      <c r="G2" s="22"/>
      <c r="H2" s="22"/>
      <c r="I2" s="22"/>
      <c r="J2" s="22"/>
      <c r="K2" s="22"/>
    </row>
    <row r="3" spans="1:14" ht="15.6">
      <c r="A3" s="23" t="s">
        <v>28</v>
      </c>
      <c r="B3" s="23"/>
      <c r="C3" s="23"/>
      <c r="D3" s="23"/>
      <c r="E3" s="23"/>
      <c r="F3" s="23"/>
      <c r="G3" s="23"/>
      <c r="H3" s="23"/>
      <c r="I3" s="23"/>
      <c r="J3" s="23"/>
      <c r="K3" s="23"/>
    </row>
    <row r="4" spans="1:14" ht="3.6" customHeight="1"/>
    <row r="5" spans="1:14" s="2" customFormat="1" ht="37.799999999999997" customHeight="1">
      <c r="A5" s="24" t="s">
        <v>10</v>
      </c>
      <c r="B5" s="24" t="s">
        <v>9</v>
      </c>
      <c r="C5" s="24" t="s">
        <v>8</v>
      </c>
      <c r="D5" s="24" t="s">
        <v>0</v>
      </c>
      <c r="E5" s="24" t="s">
        <v>25</v>
      </c>
      <c r="F5" s="24"/>
      <c r="G5" s="24"/>
      <c r="H5" s="24" t="s">
        <v>1</v>
      </c>
      <c r="I5" s="24"/>
      <c r="J5" s="24"/>
      <c r="K5" s="24" t="s">
        <v>2</v>
      </c>
    </row>
    <row r="6" spans="1:14" s="2" customFormat="1" ht="66.599999999999994" customHeight="1">
      <c r="A6" s="25"/>
      <c r="B6" s="25"/>
      <c r="C6" s="25"/>
      <c r="D6" s="25"/>
      <c r="E6" s="24" t="s">
        <v>3</v>
      </c>
      <c r="F6" s="24" t="s">
        <v>4</v>
      </c>
      <c r="G6" s="24" t="s">
        <v>5</v>
      </c>
      <c r="H6" s="24" t="s">
        <v>6</v>
      </c>
      <c r="I6" s="24" t="s">
        <v>26</v>
      </c>
      <c r="J6" s="24"/>
      <c r="K6" s="25"/>
    </row>
    <row r="7" spans="1:14" s="2" customFormat="1" ht="26.4" customHeight="1">
      <c r="A7" s="25"/>
      <c r="B7" s="25"/>
      <c r="C7" s="25"/>
      <c r="D7" s="25"/>
      <c r="E7" s="25"/>
      <c r="F7" s="25"/>
      <c r="G7" s="25"/>
      <c r="H7" s="25"/>
      <c r="I7" s="14" t="s">
        <v>7</v>
      </c>
      <c r="J7" s="14" t="s">
        <v>4</v>
      </c>
      <c r="K7" s="25"/>
    </row>
    <row r="8" spans="1:14" s="4" customFormat="1" ht="16.8">
      <c r="A8" s="3">
        <v>1</v>
      </c>
      <c r="B8" s="3">
        <v>2</v>
      </c>
      <c r="C8" s="3">
        <v>3</v>
      </c>
      <c r="D8" s="3">
        <v>4</v>
      </c>
      <c r="E8" s="3">
        <v>5</v>
      </c>
      <c r="F8" s="3">
        <v>6</v>
      </c>
      <c r="G8" s="3">
        <v>7</v>
      </c>
      <c r="H8" s="3">
        <v>8</v>
      </c>
      <c r="I8" s="3">
        <v>9</v>
      </c>
      <c r="J8" s="3">
        <v>10</v>
      </c>
      <c r="K8" s="3">
        <v>11</v>
      </c>
    </row>
    <row r="9" spans="1:14" s="8" customFormat="1" ht="62.4" customHeight="1">
      <c r="A9" s="26">
        <v>1</v>
      </c>
      <c r="B9" s="26">
        <v>521</v>
      </c>
      <c r="C9" s="31" t="s">
        <v>11</v>
      </c>
      <c r="D9" s="26" t="s">
        <v>44</v>
      </c>
      <c r="E9" s="28">
        <v>988</v>
      </c>
      <c r="F9" s="35">
        <v>185.6088</v>
      </c>
      <c r="G9" s="28">
        <f>E9-F9</f>
        <v>802.39120000000003</v>
      </c>
      <c r="H9" s="7" t="s">
        <v>29</v>
      </c>
      <c r="I9" s="6">
        <v>130</v>
      </c>
      <c r="J9" s="6">
        <f>122.7228+1.886</f>
        <v>124.6088</v>
      </c>
      <c r="K9" s="15" t="s">
        <v>24</v>
      </c>
      <c r="L9" s="17">
        <f>J9+J10</f>
        <v>185.6088</v>
      </c>
    </row>
    <row r="10" spans="1:14" s="8" customFormat="1" ht="54.6" customHeight="1">
      <c r="A10" s="30"/>
      <c r="B10" s="30"/>
      <c r="C10" s="32"/>
      <c r="D10" s="30"/>
      <c r="E10" s="29"/>
      <c r="F10" s="36"/>
      <c r="G10" s="29"/>
      <c r="H10" s="7" t="s">
        <v>43</v>
      </c>
      <c r="I10" s="6">
        <v>66</v>
      </c>
      <c r="J10" s="6">
        <v>61</v>
      </c>
      <c r="K10" s="15"/>
      <c r="L10" s="17"/>
      <c r="M10" s="8">
        <v>61000</v>
      </c>
      <c r="N10" s="8" t="s">
        <v>42</v>
      </c>
    </row>
    <row r="11" spans="1:14" s="8" customFormat="1" ht="84">
      <c r="A11" s="15">
        <v>2</v>
      </c>
      <c r="B11" s="15">
        <v>519</v>
      </c>
      <c r="C11" s="5" t="s">
        <v>12</v>
      </c>
      <c r="D11" s="15" t="s">
        <v>34</v>
      </c>
      <c r="E11" s="6">
        <v>995</v>
      </c>
      <c r="F11" s="16">
        <v>99.643000000000001</v>
      </c>
      <c r="G11" s="6">
        <f t="shared" ref="G11:G16" si="0">E11-F11</f>
        <v>895.35699999999997</v>
      </c>
      <c r="H11" s="7" t="s">
        <v>29</v>
      </c>
      <c r="I11" s="6">
        <v>105</v>
      </c>
      <c r="J11" s="6">
        <f>98.118+1.525</f>
        <v>99.643000000000001</v>
      </c>
      <c r="K11" s="15" t="s">
        <v>24</v>
      </c>
      <c r="L11" s="17"/>
    </row>
    <row r="12" spans="1:14" s="8" customFormat="1" ht="73.2" customHeight="1">
      <c r="A12" s="26">
        <v>3</v>
      </c>
      <c r="B12" s="26">
        <v>535</v>
      </c>
      <c r="C12" s="31" t="s">
        <v>13</v>
      </c>
      <c r="D12" s="26" t="s">
        <v>35</v>
      </c>
      <c r="E12" s="33">
        <v>670.1</v>
      </c>
      <c r="F12" s="35">
        <v>177.47591</v>
      </c>
      <c r="G12" s="28">
        <f t="shared" si="0"/>
        <v>492.62409000000002</v>
      </c>
      <c r="H12" s="7" t="s">
        <v>29</v>
      </c>
      <c r="I12" s="6">
        <v>60</v>
      </c>
      <c r="J12" s="6">
        <f>56.9+0.92271</f>
        <v>57.822710000000001</v>
      </c>
      <c r="K12" s="15"/>
      <c r="L12" s="17">
        <f>J12+J13</f>
        <v>177.47591</v>
      </c>
    </row>
    <row r="13" spans="1:14" s="8" customFormat="1" ht="33.6">
      <c r="A13" s="27"/>
      <c r="B13" s="27"/>
      <c r="C13" s="32"/>
      <c r="D13" s="27"/>
      <c r="E13" s="34"/>
      <c r="F13" s="36"/>
      <c r="G13" s="29"/>
      <c r="H13" s="7" t="s">
        <v>33</v>
      </c>
      <c r="I13" s="6">
        <v>510.1</v>
      </c>
      <c r="J13" s="6">
        <v>119.6532</v>
      </c>
      <c r="K13" s="15"/>
    </row>
    <row r="14" spans="1:14" s="8" customFormat="1" ht="84">
      <c r="A14" s="15">
        <v>4</v>
      </c>
      <c r="B14" s="15">
        <v>527</v>
      </c>
      <c r="C14" s="5" t="s">
        <v>45</v>
      </c>
      <c r="D14" s="15" t="s">
        <v>36</v>
      </c>
      <c r="E14" s="6">
        <v>986</v>
      </c>
      <c r="F14" s="16">
        <v>44.8628</v>
      </c>
      <c r="G14" s="6">
        <f t="shared" si="0"/>
        <v>941.13720000000001</v>
      </c>
      <c r="H14" s="7" t="s">
        <v>29</v>
      </c>
      <c r="I14" s="6">
        <v>50</v>
      </c>
      <c r="J14" s="6">
        <f>44.1768+0.686</f>
        <v>44.8628</v>
      </c>
      <c r="K14" s="15" t="s">
        <v>24</v>
      </c>
      <c r="L14" s="8" t="s">
        <v>41</v>
      </c>
    </row>
    <row r="15" spans="1:14" s="8" customFormat="1" ht="85.8" customHeight="1">
      <c r="A15" s="15">
        <v>5</v>
      </c>
      <c r="B15" s="15">
        <v>541</v>
      </c>
      <c r="C15" s="5" t="s">
        <v>14</v>
      </c>
      <c r="D15" s="15" t="s">
        <v>37</v>
      </c>
      <c r="E15" s="6">
        <v>950</v>
      </c>
      <c r="F15" s="16">
        <v>84.730599999999995</v>
      </c>
      <c r="G15" s="6">
        <f t="shared" si="0"/>
        <v>865.26940000000002</v>
      </c>
      <c r="H15" s="7" t="s">
        <v>29</v>
      </c>
      <c r="I15" s="6">
        <v>90</v>
      </c>
      <c r="J15" s="6">
        <f>83.4336+1.297</f>
        <v>84.730599999999995</v>
      </c>
      <c r="K15" s="15" t="s">
        <v>24</v>
      </c>
      <c r="L15" s="8" t="s">
        <v>41</v>
      </c>
    </row>
    <row r="16" spans="1:14" s="8" customFormat="1" ht="123.6" customHeight="1">
      <c r="A16" s="15">
        <v>6</v>
      </c>
      <c r="B16" s="15">
        <v>543</v>
      </c>
      <c r="C16" s="5" t="s">
        <v>15</v>
      </c>
      <c r="D16" s="15" t="s">
        <v>30</v>
      </c>
      <c r="E16" s="6">
        <v>1000</v>
      </c>
      <c r="F16" s="16">
        <v>809.84359999999992</v>
      </c>
      <c r="G16" s="6">
        <f t="shared" si="0"/>
        <v>190.15640000000008</v>
      </c>
      <c r="H16" s="7" t="s">
        <v>31</v>
      </c>
      <c r="I16" s="6">
        <v>970</v>
      </c>
      <c r="J16" s="6">
        <f>339.91483+278.79407+191.1347</f>
        <v>809.84359999999992</v>
      </c>
      <c r="K16" s="15" t="s">
        <v>24</v>
      </c>
    </row>
    <row r="17" spans="1:11" s="18" customFormat="1" ht="17.399999999999999">
      <c r="A17" s="19" t="s">
        <v>21</v>
      </c>
      <c r="B17" s="20"/>
      <c r="C17" s="20"/>
      <c r="D17" s="21"/>
      <c r="E17" s="9">
        <f>SUM(E9:E16)</f>
        <v>5589.1</v>
      </c>
      <c r="F17" s="9">
        <f>SUM(F9:F16)</f>
        <v>1402.16471</v>
      </c>
      <c r="G17" s="9">
        <f t="shared" ref="G17" si="1">SUM(G9:G16)</f>
        <v>4186.9352900000004</v>
      </c>
      <c r="H17" s="10" t="s">
        <v>24</v>
      </c>
      <c r="I17" s="9">
        <f>SUM(I9:I16)</f>
        <v>1981.1</v>
      </c>
      <c r="J17" s="9">
        <f>SUM(J9:J16)</f>
        <v>1402.16471</v>
      </c>
      <c r="K17" s="14" t="s">
        <v>24</v>
      </c>
    </row>
    <row r="18" spans="1:11" s="8" customFormat="1" ht="50.4">
      <c r="A18" s="15">
        <v>7</v>
      </c>
      <c r="B18" s="15">
        <v>114</v>
      </c>
      <c r="C18" s="5" t="s">
        <v>16</v>
      </c>
      <c r="D18" s="15" t="s">
        <v>38</v>
      </c>
      <c r="E18" s="6">
        <v>990.1</v>
      </c>
      <c r="F18" s="6">
        <v>0</v>
      </c>
      <c r="G18" s="6">
        <f>E18-F18</f>
        <v>990.1</v>
      </c>
      <c r="H18" s="7" t="s">
        <v>24</v>
      </c>
      <c r="I18" s="6">
        <v>0</v>
      </c>
      <c r="J18" s="6">
        <v>0</v>
      </c>
      <c r="K18" s="15" t="s">
        <v>24</v>
      </c>
    </row>
    <row r="19" spans="1:11" s="8" customFormat="1" ht="17.399999999999999">
      <c r="A19" s="19" t="s">
        <v>20</v>
      </c>
      <c r="B19" s="20"/>
      <c r="C19" s="20"/>
      <c r="D19" s="21"/>
      <c r="E19" s="9">
        <f>E18</f>
        <v>990.1</v>
      </c>
      <c r="F19" s="9">
        <f t="shared" ref="F19:J19" si="2">F18</f>
        <v>0</v>
      </c>
      <c r="G19" s="9">
        <f t="shared" si="2"/>
        <v>990.1</v>
      </c>
      <c r="H19" s="10" t="s">
        <v>24</v>
      </c>
      <c r="I19" s="9">
        <f t="shared" si="2"/>
        <v>0</v>
      </c>
      <c r="J19" s="9">
        <f t="shared" si="2"/>
        <v>0</v>
      </c>
      <c r="K19" s="15" t="s">
        <v>24</v>
      </c>
    </row>
    <row r="20" spans="1:11" s="8" customFormat="1" ht="100.8">
      <c r="A20" s="15">
        <v>8</v>
      </c>
      <c r="B20" s="15">
        <v>306</v>
      </c>
      <c r="C20" s="5" t="s">
        <v>17</v>
      </c>
      <c r="D20" s="15" t="s">
        <v>39</v>
      </c>
      <c r="E20" s="6">
        <v>75</v>
      </c>
      <c r="F20" s="6">
        <v>30.8</v>
      </c>
      <c r="G20" s="6">
        <f>E20-F20</f>
        <v>44.2</v>
      </c>
      <c r="H20" s="7" t="s">
        <v>24</v>
      </c>
      <c r="I20" s="6">
        <v>75</v>
      </c>
      <c r="J20" s="6">
        <v>30.8</v>
      </c>
      <c r="K20" s="15" t="s">
        <v>24</v>
      </c>
    </row>
    <row r="21" spans="1:11" s="8" customFormat="1" ht="210" customHeight="1">
      <c r="A21" s="15">
        <v>9</v>
      </c>
      <c r="B21" s="15">
        <v>174</v>
      </c>
      <c r="C21" s="5" t="s">
        <v>18</v>
      </c>
      <c r="D21" s="15" t="s">
        <v>46</v>
      </c>
      <c r="E21" s="6">
        <v>880.7</v>
      </c>
      <c r="F21" s="6">
        <v>0</v>
      </c>
      <c r="G21" s="6">
        <f t="shared" ref="G21:G22" si="3">E21-F21</f>
        <v>880.7</v>
      </c>
      <c r="H21" s="7" t="s">
        <v>24</v>
      </c>
      <c r="I21" s="6">
        <v>0</v>
      </c>
      <c r="J21" s="6">
        <v>0</v>
      </c>
      <c r="K21" s="15" t="s">
        <v>24</v>
      </c>
    </row>
    <row r="22" spans="1:11" s="8" customFormat="1" ht="108.6" customHeight="1">
      <c r="A22" s="15">
        <v>10</v>
      </c>
      <c r="B22" s="15">
        <v>115</v>
      </c>
      <c r="C22" s="5" t="s">
        <v>19</v>
      </c>
      <c r="D22" s="15" t="s">
        <v>40</v>
      </c>
      <c r="E22" s="6">
        <v>932.6</v>
      </c>
      <c r="F22" s="6">
        <v>258.25047999999998</v>
      </c>
      <c r="G22" s="6">
        <f t="shared" si="3"/>
        <v>674.34951999999998</v>
      </c>
      <c r="H22" s="7" t="s">
        <v>24</v>
      </c>
      <c r="I22" s="6">
        <v>0</v>
      </c>
      <c r="J22" s="6">
        <v>0</v>
      </c>
      <c r="K22" s="15" t="s">
        <v>24</v>
      </c>
    </row>
    <row r="23" spans="1:11" ht="17.399999999999999">
      <c r="A23" s="19" t="s">
        <v>22</v>
      </c>
      <c r="B23" s="20"/>
      <c r="C23" s="20"/>
      <c r="D23" s="21"/>
      <c r="E23" s="11">
        <f>SUM(E20:E22)</f>
        <v>1888.3000000000002</v>
      </c>
      <c r="F23" s="11">
        <f t="shared" ref="F23:J23" si="4">SUM(F20:F22)</f>
        <v>289.05047999999999</v>
      </c>
      <c r="G23" s="11">
        <f t="shared" si="4"/>
        <v>1599.2495200000001</v>
      </c>
      <c r="H23" s="12" t="s">
        <v>24</v>
      </c>
      <c r="I23" s="11">
        <f t="shared" si="4"/>
        <v>75</v>
      </c>
      <c r="J23" s="11">
        <f t="shared" si="4"/>
        <v>30.8</v>
      </c>
      <c r="K23" s="13" t="s">
        <v>24</v>
      </c>
    </row>
    <row r="24" spans="1:11" ht="17.399999999999999">
      <c r="A24" s="19" t="s">
        <v>23</v>
      </c>
      <c r="B24" s="20"/>
      <c r="C24" s="20"/>
      <c r="D24" s="21"/>
      <c r="E24" s="11">
        <f>E17+E19+E23</f>
        <v>8467.5</v>
      </c>
      <c r="F24" s="11">
        <f t="shared" ref="F24:J24" si="5">F17+F19+F23</f>
        <v>1691.2151899999999</v>
      </c>
      <c r="G24" s="11">
        <f t="shared" si="5"/>
        <v>6776.284810000001</v>
      </c>
      <c r="H24" s="12" t="s">
        <v>24</v>
      </c>
      <c r="I24" s="11">
        <f t="shared" si="5"/>
        <v>2056.1</v>
      </c>
      <c r="J24" s="11">
        <f t="shared" si="5"/>
        <v>1432.96471</v>
      </c>
      <c r="K24" s="13" t="s">
        <v>24</v>
      </c>
    </row>
  </sheetData>
  <mergeCells count="33">
    <mergeCell ref="E6:E7"/>
    <mergeCell ref="F6:F7"/>
    <mergeCell ref="G6:G7"/>
    <mergeCell ref="A1:K1"/>
    <mergeCell ref="A17:D17"/>
    <mergeCell ref="C12:C13"/>
    <mergeCell ref="D12:D13"/>
    <mergeCell ref="E12:E13"/>
    <mergeCell ref="F12:F13"/>
    <mergeCell ref="G12:G13"/>
    <mergeCell ref="A9:A10"/>
    <mergeCell ref="B9:B10"/>
    <mergeCell ref="C9:C10"/>
    <mergeCell ref="D9:D10"/>
    <mergeCell ref="E9:E10"/>
    <mergeCell ref="F9:F10"/>
    <mergeCell ref="G9:G10"/>
    <mergeCell ref="A19:D19"/>
    <mergeCell ref="A23:D23"/>
    <mergeCell ref="A24:D24"/>
    <mergeCell ref="A2:K2"/>
    <mergeCell ref="A3:K3"/>
    <mergeCell ref="K5:K7"/>
    <mergeCell ref="D5:D7"/>
    <mergeCell ref="C5:C7"/>
    <mergeCell ref="B5:B7"/>
    <mergeCell ref="A5:A7"/>
    <mergeCell ref="H6:H7"/>
    <mergeCell ref="E5:G5"/>
    <mergeCell ref="H5:J5"/>
    <mergeCell ref="I6:J6"/>
    <mergeCell ref="A12:A13"/>
    <mergeCell ref="B12:B13"/>
  </mergeCells>
  <printOptions horizontalCentered="1"/>
  <pageMargins left="0.27559055118110237" right="0.27559055118110237" top="0.27559055118110237" bottom="0.27559055118110237" header="0.31496062992125984" footer="0.31496062992125984"/>
  <pageSetup paperSize="9" scale="6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2017-07-03T12:55:09Z</dcterms:modified>
</cp:coreProperties>
</file>