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СМС\ЗАРПЛАТА\Місячна контролька\"/>
    </mc:Choice>
  </mc:AlternateContent>
  <xr:revisionPtr revIDLastSave="0" documentId="13_ncr:1_{A87100FA-EC7D-4C4B-A94B-A75F3407B165}" xr6:coauthVersionLast="37" xr6:coauthVersionMax="47" xr10:uidLastSave="{00000000-0000-0000-0000-000000000000}"/>
  <bookViews>
    <workbookView xWindow="-105" yWindow="-105" windowWidth="23250" windowHeight="12450" firstSheet="19" activeTab="19" xr2:uid="{00000000-000D-0000-FFFF-FFFF00000000}"/>
  </bookViews>
  <sheets>
    <sheet name="05.2024" sheetId="1" state="hidden" r:id="rId1"/>
    <sheet name="06.2024" sheetId="2" state="hidden" r:id="rId2"/>
    <sheet name="07.2024" sheetId="3" state="hidden" r:id="rId3"/>
    <sheet name="08.2024" sheetId="4" state="hidden" r:id="rId4"/>
    <sheet name="09.2024" sheetId="5" state="hidden" r:id="rId5"/>
    <sheet name="10.2024" sheetId="6" state="hidden" r:id="rId6"/>
    <sheet name="11.2024" sheetId="7" state="hidden" r:id="rId7"/>
    <sheet name="12.2024" sheetId="8" state="hidden" r:id="rId8"/>
    <sheet name="01.2025" sheetId="9" state="hidden" r:id="rId9"/>
    <sheet name="02.2025" sheetId="10" state="hidden" r:id="rId10"/>
    <sheet name="03.2025" sheetId="11" state="hidden" r:id="rId11"/>
    <sheet name="04.2025" sheetId="12" state="hidden" r:id="rId12"/>
    <sheet name="05.2025" sheetId="13" state="hidden" r:id="rId13"/>
    <sheet name="06.2025" sheetId="14" state="hidden" r:id="rId14"/>
    <sheet name="07.2025" sheetId="15" state="hidden" r:id="rId15"/>
    <sheet name="08.2025" sheetId="16" state="hidden" r:id="rId16"/>
    <sheet name="09.2025" sheetId="17" state="hidden" r:id="rId17"/>
    <sheet name="10.2025" sheetId="18" state="hidden" r:id="rId18"/>
    <sheet name="11.2025" sheetId="19" state="hidden" r:id="rId19"/>
    <sheet name="12.2025" sheetId="20" r:id="rId20"/>
  </sheets>
  <definedNames>
    <definedName name="_xlnm.Print_Area" localSheetId="14">'07.2025'!$A$1:$L$7</definedName>
    <definedName name="_xlnm.Print_Area" localSheetId="15">'08.2025'!$A$1:$L$7</definedName>
    <definedName name="_xlnm.Print_Area" localSheetId="16">'09.2025'!$A$1:$L$7</definedName>
    <definedName name="_xlnm.Print_Area" localSheetId="17">'10.2025'!$A$1:$L$7</definedName>
    <definedName name="_xlnm.Print_Area" localSheetId="18">'11.2025'!$A$1:$L$7</definedName>
    <definedName name="_xlnm.Print_Area" localSheetId="19">'12.2025'!$A$1:$L$7</definedName>
  </definedNames>
  <calcPr calcId="179021"/>
</workbook>
</file>

<file path=xl/calcChain.xml><?xml version="1.0" encoding="utf-8"?>
<calcChain xmlns="http://schemas.openxmlformats.org/spreadsheetml/2006/main">
  <c r="L5" i="20" l="1"/>
  <c r="L4" i="20"/>
  <c r="L5" i="19" l="1"/>
  <c r="L4" i="19"/>
  <c r="C5" i="18" l="1"/>
  <c r="L5" i="18" s="1"/>
  <c r="L4" i="18"/>
  <c r="C5" i="17" l="1"/>
  <c r="L5" i="17" s="1"/>
  <c r="C4" i="17"/>
  <c r="L4" i="17" s="1"/>
  <c r="C5" i="16" l="1"/>
  <c r="L5" i="16" s="1"/>
  <c r="C4" i="16"/>
  <c r="L4" i="16" s="1"/>
  <c r="L5" i="15" l="1"/>
  <c r="L4" i="15"/>
  <c r="C5" i="15"/>
  <c r="C4" i="15"/>
  <c r="E5" i="14" l="1"/>
  <c r="C5" i="14" l="1"/>
  <c r="L5" i="14" s="1"/>
  <c r="E4" i="14"/>
  <c r="C4" i="14"/>
  <c r="L4" i="14" s="1"/>
  <c r="E5" i="13"/>
  <c r="C5" i="13"/>
  <c r="L5" i="13" s="1"/>
  <c r="E4" i="13"/>
  <c r="C4" i="13"/>
  <c r="L4" i="13" s="1"/>
  <c r="E5" i="12"/>
  <c r="L5" i="12" s="1"/>
  <c r="C5" i="12"/>
  <c r="E4" i="12" l="1"/>
  <c r="C4" i="12"/>
  <c r="L4" i="12" s="1"/>
  <c r="L5" i="11" l="1"/>
  <c r="E5" i="11"/>
  <c r="C5" i="11"/>
  <c r="E4" i="11"/>
  <c r="C4" i="11"/>
  <c r="L4" i="11" s="1"/>
  <c r="E5" i="10" l="1"/>
  <c r="E4" i="10"/>
  <c r="C4" i="10"/>
  <c r="L4" i="10" s="1"/>
  <c r="C5" i="10"/>
  <c r="L5" i="10" s="1"/>
  <c r="C5" i="9" l="1"/>
  <c r="K5" i="9" s="1"/>
  <c r="E4" i="9"/>
  <c r="K4" i="9" l="1"/>
  <c r="J4" i="8"/>
  <c r="C5" i="8" l="1"/>
  <c r="E4" i="8"/>
  <c r="C4" i="8"/>
  <c r="K5" i="8" l="1"/>
  <c r="K4" i="8"/>
  <c r="C4" i="7"/>
  <c r="E5" i="7" l="1"/>
  <c r="C5" i="7"/>
  <c r="K5" i="7" s="1"/>
  <c r="E4" i="7"/>
  <c r="K4" i="7" s="1"/>
  <c r="E5" i="6" l="1"/>
  <c r="C5" i="6"/>
  <c r="E4" i="6"/>
  <c r="K4" i="6" s="1"/>
  <c r="K5" i="6" l="1"/>
  <c r="E5" i="5"/>
  <c r="C5" i="5"/>
  <c r="K5" i="5" s="1"/>
  <c r="E4" i="5"/>
  <c r="C4" i="5"/>
  <c r="K4" i="5" s="1"/>
  <c r="E5" i="4" l="1"/>
  <c r="E4" i="4"/>
  <c r="C4" i="4"/>
  <c r="K4" i="4" s="1"/>
  <c r="C5" i="4"/>
  <c r="K5" i="4" s="1"/>
  <c r="C5" i="3" l="1"/>
  <c r="C4" i="3"/>
  <c r="K4" i="3" s="1"/>
  <c r="K5" i="3" l="1"/>
  <c r="K5" i="2" l="1"/>
  <c r="K4" i="2"/>
  <c r="K5" i="1" l="1"/>
  <c r="K4" i="1"/>
</calcChain>
</file>

<file path=xl/sharedStrings.xml><?xml version="1.0" encoding="utf-8"?>
<sst xmlns="http://schemas.openxmlformats.org/spreadsheetml/2006/main" count="309" uniqueCount="40">
  <si>
    <t>Посада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</si>
  <si>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</si>
  <si>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</si>
  <si>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</si>
  <si>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</si>
  <si>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</si>
  <si>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</si>
  <si>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</si>
  <si>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Надбавка за ранг державного службовця</t>
  </si>
  <si>
    <t>Оплата відпусток</t>
  </si>
  <si>
    <t>грн.</t>
  </si>
  <si>
    <t>Начальник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</si>
  <si>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травні 2024 року</t>
  </si>
  <si>
    <t>Заступник начальника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</si>
  <si>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червні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</si>
  <si>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липні 2024 року</t>
  </si>
  <si>
    <t>Матеріальна допомога на оздоровлення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</si>
  <si>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серпні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</si>
  <si>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вересні 2024 року</t>
  </si>
  <si>
    <t>Індексація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</si>
  <si>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жовтні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</si>
  <si>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листопаді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</si>
  <si>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грудні 2024 року</t>
  </si>
  <si>
    <t>Щорічна винагорода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</si>
  <si>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січні 2025 року</t>
  </si>
  <si>
    <t>Матеріальна допомога на вирішення соціально-побутових питань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</si>
  <si>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лютому 2025 року</t>
  </si>
  <si>
    <t>Перерахунок заробітної плати за січень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</si>
  <si>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березні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</si>
  <si>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квітні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</si>
  <si>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травні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</si>
  <si>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червня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</si>
  <si>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липні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</si>
  <si>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серпні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</si>
  <si>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вересні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</si>
  <si>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жовтні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</si>
  <si>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листопаді 2025 року</t>
  </si>
  <si>
    <t>Компенсація за невикористані дні відпустки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</si>
  <si>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грудні 2025 року</t>
  </si>
  <si>
    <t>Премія за рзультатами щорічного оцінювання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</si>
</sst>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0" fillId="0" borderId="0" xfId="0" applyNumberFormat="1"/>
    <xf numFmtId="0" fontId="0" fillId="0" borderId="2" xfId="0" applyBorder="1"/>
    <xf numFmtId="4" fontId="3" fillId="0" borderId="3" xfId="0" applyNumberFormat="1" applyFont="1" applyBorder="1" applyAlignment="1">
      <alignment horizontal="center" vertical="center"/>
    </xf>
    <xf numFmtId="0" fontId="0" fillId="0" borderId="0" xfId="0" applyBorder="1"/>
    <xf numFmtId="0" fontId="3" fillId="0" borderId="4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zoomScaleNormal="100" zoomScaleSheetLayoutView="100" workbookViewId="0">
      <selection activeCell="B8" sqref="B8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6" hidden="1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/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29494.959999999999</v>
      </c>
      <c r="C4" s="6">
        <v>4129.29</v>
      </c>
      <c r="D4" s="6">
        <v>500</v>
      </c>
      <c r="E4" s="6">
        <v>8848.49</v>
      </c>
      <c r="F4" s="6"/>
      <c r="G4" s="6"/>
      <c r="H4" s="6"/>
      <c r="I4" s="6"/>
      <c r="J4" s="6">
        <v>0</v>
      </c>
      <c r="K4" s="6">
        <f>B4+C4+D4+E4+J4</f>
        <v>42972.74</v>
      </c>
      <c r="L4" s="8"/>
    </row>
    <row r="5" spans="1:12" ht="29.25" customHeight="1" x14ac:dyDescent="0.25">
      <c r="A5" s="5" t="s">
        <v>13</v>
      </c>
      <c r="B5" s="6">
        <v>30689</v>
      </c>
      <c r="C5" s="6">
        <v>9206.7000000000007</v>
      </c>
      <c r="D5" s="6">
        <v>600</v>
      </c>
      <c r="E5" s="6">
        <v>9206.7000000000007</v>
      </c>
      <c r="F5" s="6"/>
      <c r="G5" s="6"/>
      <c r="H5" s="6"/>
      <c r="I5" s="6"/>
      <c r="J5" s="6">
        <v>0</v>
      </c>
      <c r="K5" s="6">
        <f>B5+C5+D5+E5+J5</f>
        <v>49702.399999999994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656DE-773F-4DEC-96D5-5F31F3AAB921}">
  <dimension ref="A1:M5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4.28515625" customWidth="1"/>
    <col min="10" max="10" width="16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>
        <v>10253</v>
      </c>
      <c r="J4" s="6">
        <v>13920.33</v>
      </c>
      <c r="K4" s="6"/>
      <c r="L4" s="6">
        <f>B4+D4+C4+E4+I4+J4</f>
        <v>71937.17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B5*10%</f>
        <v>3068.9</v>
      </c>
      <c r="F5" s="6"/>
      <c r="G5" s="6"/>
      <c r="H5" s="6"/>
      <c r="I5" s="6">
        <v>14322</v>
      </c>
      <c r="J5" s="6">
        <v>9917.43</v>
      </c>
      <c r="K5" s="6"/>
      <c r="L5" s="6">
        <f>B5+D5+C5+E5+I5+J5</f>
        <v>67804.03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81B5-A8D7-4FF1-8894-9F185DDF44D5}">
  <dimension ref="A1:M5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21920.71</v>
      </c>
      <c r="C5" s="6">
        <f>B5*30%</f>
        <v>6576.2129999999997</v>
      </c>
      <c r="D5" s="6">
        <v>428.57</v>
      </c>
      <c r="E5" s="6">
        <f>B5*20%</f>
        <v>4384.1419999999998</v>
      </c>
      <c r="F5" s="6"/>
      <c r="G5" s="6"/>
      <c r="H5" s="6"/>
      <c r="I5" s="6"/>
      <c r="J5" s="6"/>
      <c r="K5" s="6">
        <v>14631.3</v>
      </c>
      <c r="L5" s="6">
        <f>21920.71+6576.21+428.57+4384.14+14631.3</f>
        <v>47940.929999999993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45B3E-D4BF-46E7-B635-725310732570}">
  <dimension ref="A1:M5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B5*20%</f>
        <v>6137.8</v>
      </c>
      <c r="F5" s="6"/>
      <c r="G5" s="6"/>
      <c r="H5" s="6"/>
      <c r="I5" s="6"/>
      <c r="J5" s="6"/>
      <c r="K5" s="6"/>
      <c r="L5" s="6">
        <f>B5+C5+D5+E5</f>
        <v>46633.5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C2B35-2D66-47D0-B6F4-B48EAF70368F}">
  <dimension ref="A1:M5"/>
  <sheetViews>
    <sheetView view="pageBreakPreview" zoomScaleNormal="100" zoomScaleSheetLayoutView="100" workbookViewId="0">
      <selection activeCell="L4" sqref="L4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B5*20%</f>
        <v>6137.8</v>
      </c>
      <c r="F5" s="6"/>
      <c r="G5" s="6"/>
      <c r="H5" s="6"/>
      <c r="I5" s="6"/>
      <c r="J5" s="6"/>
      <c r="K5" s="6"/>
      <c r="L5" s="6">
        <f>B5+C5+D5+E5</f>
        <v>46633.5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E4567-418A-4649-9B51-1E026E169BFA}">
  <dimension ref="A1:M5"/>
  <sheetViews>
    <sheetView view="pageBreakPreview" zoomScaleNormal="100" zoomScaleSheetLayoutView="100" workbookViewId="0">
      <selection activeCell="N5" sqref="N5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B5*15%</f>
        <v>4603.3499999999995</v>
      </c>
      <c r="F5" s="6"/>
      <c r="G5" s="6"/>
      <c r="H5" s="6"/>
      <c r="I5" s="6"/>
      <c r="J5" s="6"/>
      <c r="K5" s="6"/>
      <c r="L5" s="6">
        <f>B5+C5+D5+E5</f>
        <v>45099.049999999996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B321F-F2AB-4244-AE47-F6CD3639D780}">
  <dimension ref="A1:M6"/>
  <sheetViews>
    <sheetView view="pageBreakPreview" zoomScaleNormal="100" zoomScaleSheetLayoutView="100" workbookViewId="0">
      <selection activeCell="O3" sqref="O3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hidden="1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16854.259999999998</v>
      </c>
      <c r="C4" s="6">
        <f>B4*16%</f>
        <v>2696.6815999999999</v>
      </c>
      <c r="D4" s="6">
        <v>313.04000000000002</v>
      </c>
      <c r="E4" s="6">
        <v>5056.28</v>
      </c>
      <c r="F4" s="6">
        <v>69.510000000000005</v>
      </c>
      <c r="G4" s="6"/>
      <c r="H4" s="6"/>
      <c r="I4" s="6"/>
      <c r="J4" s="6"/>
      <c r="K4" s="6">
        <v>23418.9</v>
      </c>
      <c r="L4" s="6">
        <f>B4+D4+C4+E4+I4+J4+F4+K4</f>
        <v>48408.671600000001</v>
      </c>
      <c r="M4" s="8"/>
    </row>
    <row r="5" spans="1:13" ht="29.25" customHeight="1" x14ac:dyDescent="0.25">
      <c r="A5" s="5" t="s">
        <v>13</v>
      </c>
      <c r="B5" s="6">
        <v>29354.7</v>
      </c>
      <c r="C5" s="6">
        <f>B5*30%</f>
        <v>8806.41</v>
      </c>
      <c r="D5" s="6">
        <v>573.91</v>
      </c>
      <c r="E5" s="6">
        <v>4403.21</v>
      </c>
      <c r="F5" s="6">
        <v>127.44</v>
      </c>
      <c r="G5" s="6"/>
      <c r="H5" s="6"/>
      <c r="I5" s="6"/>
      <c r="J5" s="6"/>
      <c r="K5" s="6">
        <v>34854.75</v>
      </c>
      <c r="L5" s="6">
        <f>B5+D5+C5+E5+I5+J5+F5+K5</f>
        <v>78120.420000000013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0D5B4-2562-4DA1-A4F1-81678F099CFF}">
  <dimension ref="A1:M6"/>
  <sheetViews>
    <sheetView view="pageBreakPreview" zoomScaleNormal="100" zoomScaleSheetLayoutView="100" workbookViewId="0">
      <selection activeCell="C9" sqref="C9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hidden="1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v>9691.2000000000007</v>
      </c>
      <c r="F4" s="6">
        <v>133.22999999999999</v>
      </c>
      <c r="G4" s="6"/>
      <c r="H4" s="6"/>
      <c r="I4" s="6"/>
      <c r="J4" s="6"/>
      <c r="K4" s="6"/>
      <c r="L4" s="6">
        <f>B4+D4+C4+E4+I4+J4+F4+K4</f>
        <v>47897.07</v>
      </c>
      <c r="M4" s="8"/>
    </row>
    <row r="5" spans="1:13" ht="29.25" customHeight="1" x14ac:dyDescent="0.25">
      <c r="A5" s="5" t="s">
        <v>13</v>
      </c>
      <c r="B5" s="6">
        <v>7306.9</v>
      </c>
      <c r="C5" s="6">
        <f>B5*30%</f>
        <v>2192.0699999999997</v>
      </c>
      <c r="D5" s="6">
        <v>142.86000000000001</v>
      </c>
      <c r="E5" s="6">
        <v>730.69</v>
      </c>
      <c r="F5" s="6">
        <v>31.72</v>
      </c>
      <c r="G5" s="6"/>
      <c r="H5" s="6"/>
      <c r="I5" s="6"/>
      <c r="J5" s="6"/>
      <c r="K5" s="6"/>
      <c r="L5" s="6">
        <f>B5+D5+C5+E5+I5+J5+F5+K5</f>
        <v>10404.239999999998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02411-DD6D-40D3-AF75-F4C1592CA9E2}">
  <dimension ref="A1:M6"/>
  <sheetViews>
    <sheetView view="pageBreakPreview" zoomScaleNormal="100" zoomScaleSheetLayoutView="100" workbookViewId="0">
      <selection activeCell="J5" sqref="J5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30835.64</v>
      </c>
      <c r="C4" s="6">
        <f>B4*16%</f>
        <v>4933.7024000000001</v>
      </c>
      <c r="D4" s="6">
        <v>572.73</v>
      </c>
      <c r="E4" s="6">
        <v>9250.69</v>
      </c>
      <c r="F4" s="6">
        <v>127.17</v>
      </c>
      <c r="G4" s="6"/>
      <c r="H4" s="6"/>
      <c r="I4" s="6"/>
      <c r="J4" s="6">
        <v>38072.639999999999</v>
      </c>
      <c r="K4" s="6">
        <v>4701.87</v>
      </c>
      <c r="L4" s="6">
        <f>B4+D4+C4+E4+I4+J4+F4+K4</f>
        <v>88494.442399999985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v>4603.3500000000004</v>
      </c>
      <c r="F5" s="6">
        <v>133.22999999999999</v>
      </c>
      <c r="G5" s="6"/>
      <c r="H5" s="6"/>
      <c r="I5" s="6"/>
      <c r="J5" s="6"/>
      <c r="K5" s="6"/>
      <c r="L5" s="6">
        <f>B5+D5+C5+E5+I5+J5+F5+K5</f>
        <v>45232.28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86ABF-6EB9-4330-87B4-ED58A948D075}">
  <dimension ref="A1:M6"/>
  <sheetViews>
    <sheetView view="pageBreakPreview" topLeftCell="A2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v>5533.82</v>
      </c>
      <c r="D4" s="6">
        <v>600</v>
      </c>
      <c r="E4" s="6">
        <v>9691.2000000000007</v>
      </c>
      <c r="F4" s="6">
        <v>133.22999999999999</v>
      </c>
      <c r="G4" s="6"/>
      <c r="H4" s="6"/>
      <c r="I4" s="6"/>
      <c r="J4" s="6"/>
      <c r="K4" s="6"/>
      <c r="L4" s="6">
        <f>B4+D4+C4+E4+I4+J4+F4+K4</f>
        <v>48262.250000000007</v>
      </c>
      <c r="M4" s="8"/>
    </row>
    <row r="5" spans="1:13" ht="29.25" customHeight="1" x14ac:dyDescent="0.25">
      <c r="A5" s="5" t="s">
        <v>13</v>
      </c>
      <c r="B5" s="6">
        <v>24017.48</v>
      </c>
      <c r="C5" s="6">
        <f>B5*30%</f>
        <v>7205.2439999999997</v>
      </c>
      <c r="D5" s="6">
        <v>469.57</v>
      </c>
      <c r="E5" s="6">
        <v>3602.62</v>
      </c>
      <c r="F5" s="6">
        <v>104.27</v>
      </c>
      <c r="G5" s="6"/>
      <c r="H5" s="6"/>
      <c r="I5" s="6"/>
      <c r="J5" s="6">
        <v>40495.699999999997</v>
      </c>
      <c r="K5" s="6">
        <v>7321.15</v>
      </c>
      <c r="L5" s="6">
        <f>B5+D5+C5+E5+I5+J5+F5+K5</f>
        <v>83216.034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2B046-02BC-4844-9C9C-176FB624E481}">
  <dimension ref="A1:M6"/>
  <sheetViews>
    <sheetView view="pageBreakPreview" zoomScaleNormal="100" zoomScaleSheetLayoutView="100" workbookViewId="0">
      <selection sqref="A1:L1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4.28515625" customWidth="1"/>
    <col min="10" max="10" width="16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25843.200000000001</v>
      </c>
      <c r="C4" s="6">
        <v>4651.78</v>
      </c>
      <c r="D4" s="6">
        <v>480</v>
      </c>
      <c r="E4" s="6">
        <v>7752.96</v>
      </c>
      <c r="F4" s="6">
        <v>106.58</v>
      </c>
      <c r="G4" s="6"/>
      <c r="H4" s="6"/>
      <c r="I4" s="6">
        <v>15776.6</v>
      </c>
      <c r="J4" s="6"/>
      <c r="K4" s="6">
        <v>9465.9599999999991</v>
      </c>
      <c r="L4" s="6">
        <f>B4+D4+C4+E4+I4+J4+F4+K4</f>
        <v>64077.08</v>
      </c>
      <c r="M4" s="8"/>
    </row>
    <row r="5" spans="1:13" ht="29.25" customHeight="1" x14ac:dyDescent="0.25">
      <c r="A5" s="12" t="s">
        <v>13</v>
      </c>
      <c r="B5" s="6">
        <v>30689</v>
      </c>
      <c r="C5" s="13">
        <v>9206.7000000000007</v>
      </c>
      <c r="D5" s="6">
        <v>600</v>
      </c>
      <c r="E5" s="6">
        <v>9206.7000000000007</v>
      </c>
      <c r="F5" s="6">
        <v>133.22999999999999</v>
      </c>
      <c r="G5" s="6"/>
      <c r="H5" s="6"/>
      <c r="I5" s="6">
        <v>17543.04</v>
      </c>
      <c r="J5" s="6"/>
      <c r="K5" s="6"/>
      <c r="L5" s="6">
        <f>B5+D5+C5+E5+I5+J5+F5+K5</f>
        <v>67378.67</v>
      </c>
      <c r="M5" s="8"/>
    </row>
    <row r="6" spans="1:13" x14ac:dyDescent="0.25">
      <c r="B6" s="11"/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0C892-8F20-4933-8D10-8921E4F48BE0}">
  <dimension ref="A1:L5"/>
  <sheetViews>
    <sheetView zoomScaleNormal="100" zoomScaleSheetLayoutView="100" workbookViewId="0">
      <selection activeCell="J6" sqref="J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6" hidden="1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/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24228</v>
      </c>
      <c r="C4" s="6">
        <v>3391.92</v>
      </c>
      <c r="D4" s="6">
        <v>375</v>
      </c>
      <c r="E4" s="6">
        <v>7268.4</v>
      </c>
      <c r="F4" s="6"/>
      <c r="G4" s="6"/>
      <c r="H4" s="6"/>
      <c r="I4" s="6"/>
      <c r="J4" s="6">
        <v>18346.580000000002</v>
      </c>
      <c r="K4" s="6">
        <f>B4+C4+D4+E4+J4</f>
        <v>53609.9</v>
      </c>
      <c r="L4" s="8"/>
    </row>
    <row r="5" spans="1:12" ht="29.25" customHeight="1" x14ac:dyDescent="0.25">
      <c r="A5" s="5" t="s">
        <v>13</v>
      </c>
      <c r="B5" s="6">
        <v>30689</v>
      </c>
      <c r="C5" s="6">
        <v>9206.7000000000007</v>
      </c>
      <c r="D5" s="6">
        <v>600</v>
      </c>
      <c r="E5" s="6">
        <v>9206.7000000000007</v>
      </c>
      <c r="F5" s="6"/>
      <c r="G5" s="6"/>
      <c r="H5" s="6"/>
      <c r="I5" s="6"/>
      <c r="J5" s="6">
        <v>22814.26</v>
      </c>
      <c r="K5" s="6">
        <f>B5+C5+D5+E5+J5</f>
        <v>72516.659999999989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51B0E-E61B-4FBA-9709-CBCA0D41D399}">
  <dimension ref="A1:M6"/>
  <sheetViews>
    <sheetView tabSelected="1"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39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32304</v>
      </c>
      <c r="C4" s="6">
        <v>5814.72</v>
      </c>
      <c r="D4" s="6">
        <v>600</v>
      </c>
      <c r="E4" s="6">
        <v>9691.2000000000007</v>
      </c>
      <c r="F4" s="6">
        <v>133.22999999999999</v>
      </c>
      <c r="G4" s="6">
        <v>26557.3</v>
      </c>
      <c r="H4" s="6"/>
      <c r="I4" s="6"/>
      <c r="J4" s="6"/>
      <c r="K4" s="6"/>
      <c r="L4" s="6">
        <f>B4+D4+C4+E4+I4+J4+F4+K4+G4</f>
        <v>75100.45</v>
      </c>
      <c r="M4" s="8"/>
    </row>
    <row r="5" spans="1:13" ht="29.25" customHeight="1" x14ac:dyDescent="0.25">
      <c r="A5" s="12" t="s">
        <v>13</v>
      </c>
      <c r="B5" s="6">
        <v>30689</v>
      </c>
      <c r="C5" s="13">
        <v>9206.7000000000007</v>
      </c>
      <c r="D5" s="6">
        <v>600</v>
      </c>
      <c r="E5" s="6">
        <v>9206.7000000000007</v>
      </c>
      <c r="F5" s="6">
        <v>133.22999999999999</v>
      </c>
      <c r="G5" s="6">
        <v>17899.099999999999</v>
      </c>
      <c r="H5" s="6"/>
      <c r="I5" s="6"/>
      <c r="J5" s="6"/>
      <c r="K5" s="6"/>
      <c r="L5" s="6">
        <f>B5+D5+C5+E5+I5+J5+F5+K5+G5</f>
        <v>67734.73</v>
      </c>
      <c r="M5" s="8"/>
    </row>
    <row r="6" spans="1:13" x14ac:dyDescent="0.25">
      <c r="B6" s="11"/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87DDB-1A7E-4B45-960C-F26590667D8D}">
  <dimension ref="A1:L5"/>
  <sheetViews>
    <sheetView view="pageBreakPreview" zoomScaleNormal="100" zoomScaleSheetLayoutView="100" workbookViewId="0">
      <selection activeCell="J6" sqref="J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f>B4*14%</f>
        <v>4522.5600000000004</v>
      </c>
      <c r="D4" s="6">
        <v>500</v>
      </c>
      <c r="E4" s="6">
        <v>9691.2000000000007</v>
      </c>
      <c r="F4" s="6"/>
      <c r="G4" s="6"/>
      <c r="H4" s="6"/>
      <c r="I4" s="6">
        <v>37326.559999999998</v>
      </c>
      <c r="J4" s="6">
        <v>26550.23</v>
      </c>
      <c r="K4" s="6">
        <f>B4+C4+D4+E4+J4+I4</f>
        <v>110894.54999999999</v>
      </c>
      <c r="L4" s="8"/>
    </row>
    <row r="5" spans="1:12" ht="29.25" customHeight="1" x14ac:dyDescent="0.25">
      <c r="A5" s="5" t="s">
        <v>13</v>
      </c>
      <c r="B5" s="6">
        <v>17345.96</v>
      </c>
      <c r="C5" s="6">
        <f>B5*30%</f>
        <v>5203.7879999999996</v>
      </c>
      <c r="D5" s="6">
        <v>339.13</v>
      </c>
      <c r="E5" s="6">
        <v>1734.6</v>
      </c>
      <c r="F5" s="6"/>
      <c r="G5" s="6"/>
      <c r="H5" s="6"/>
      <c r="I5" s="6"/>
      <c r="J5" s="6"/>
      <c r="K5" s="6">
        <f>B5+C5+D5+E5+J5</f>
        <v>24623.477999999999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8C4B7-3B09-4EE9-90E6-0FA09761DAD5}">
  <dimension ref="A1:L5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hidden="1" customWidth="1"/>
    <col min="7" max="7" width="14.28515625" customWidth="1"/>
    <col min="8" max="8" width="14.28515625" hidden="1" customWidth="1"/>
    <col min="9" max="9" width="16" hidden="1" customWidth="1"/>
    <col min="10" max="10" width="11" hidden="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17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19088.73</v>
      </c>
      <c r="C4" s="6">
        <f>B4*14%</f>
        <v>2672.4222</v>
      </c>
      <c r="D4" s="6">
        <v>295.45</v>
      </c>
      <c r="E4" s="6">
        <f>B4*30%</f>
        <v>5726.6189999999997</v>
      </c>
      <c r="F4" s="6"/>
      <c r="G4" s="6">
        <v>7174.52</v>
      </c>
      <c r="H4" s="6"/>
      <c r="I4" s="6"/>
      <c r="J4" s="6"/>
      <c r="K4" s="6">
        <f>B4+C4+D4+E4+J4+I4+G4</f>
        <v>34957.741200000004</v>
      </c>
      <c r="L4" s="8"/>
    </row>
    <row r="5" spans="1:12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B5*10%</f>
        <v>3068.9</v>
      </c>
      <c r="F5" s="6"/>
      <c r="G5" s="6"/>
      <c r="H5" s="6"/>
      <c r="I5" s="6"/>
      <c r="J5" s="6"/>
      <c r="K5" s="6">
        <f>B5+C5+D5+E5+J5</f>
        <v>43564.6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07D8B-901C-41BA-BB67-BFF10ABF7787}">
  <dimension ref="A1:L5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6" hidden="1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f>B4*14%</f>
        <v>4522.5600000000004</v>
      </c>
      <c r="D4" s="6">
        <v>552.39</v>
      </c>
      <c r="E4" s="6">
        <f>B4*30%</f>
        <v>9691.1999999999989</v>
      </c>
      <c r="F4" s="6">
        <v>230.12</v>
      </c>
      <c r="G4" s="6"/>
      <c r="H4" s="6"/>
      <c r="I4" s="6"/>
      <c r="J4" s="6"/>
      <c r="K4" s="6">
        <f>B4+C4+D4+E4+J4+I4+G4+F4</f>
        <v>47300.27</v>
      </c>
      <c r="L4" s="8"/>
    </row>
    <row r="5" spans="1:12" ht="29.25" customHeight="1" x14ac:dyDescent="0.25">
      <c r="A5" s="5" t="s">
        <v>13</v>
      </c>
      <c r="B5" s="6">
        <v>23382.1</v>
      </c>
      <c r="C5" s="6">
        <f>B5*30%</f>
        <v>7014.6299999999992</v>
      </c>
      <c r="D5" s="6">
        <v>457.14</v>
      </c>
      <c r="E5" s="6">
        <f>B5*10%</f>
        <v>2338.21</v>
      </c>
      <c r="F5" s="6"/>
      <c r="G5" s="6"/>
      <c r="H5" s="6"/>
      <c r="I5" s="6"/>
      <c r="J5" s="6">
        <v>6812.7</v>
      </c>
      <c r="K5" s="6">
        <f>B5+C5+D5+E5+J5</f>
        <v>40004.779999999992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CFE47-08AD-4F38-9B7F-6385FEA2A548}">
  <dimension ref="A1:L5"/>
  <sheetViews>
    <sheetView view="pageBreakPreview" zoomScaleNormal="100" zoomScaleSheetLayoutView="100" workbookViewId="0">
      <selection activeCell="D9" sqref="D9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6" hidden="1" customWidth="1"/>
    <col min="10" max="10" width="11" hidden="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v>4887.7299999999996</v>
      </c>
      <c r="D4" s="6">
        <v>600</v>
      </c>
      <c r="E4" s="6">
        <f>B4*30%</f>
        <v>9691.1999999999989</v>
      </c>
      <c r="F4" s="6">
        <v>115.06</v>
      </c>
      <c r="G4" s="6"/>
      <c r="H4" s="6"/>
      <c r="I4" s="6"/>
      <c r="J4" s="6"/>
      <c r="K4" s="6">
        <f>B4+C4+D4+E4+J4+I4+G4+F4</f>
        <v>47597.989999999991</v>
      </c>
      <c r="L4" s="8"/>
    </row>
    <row r="5" spans="1:12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B5*10%</f>
        <v>3068.9</v>
      </c>
      <c r="F5" s="6"/>
      <c r="G5" s="6"/>
      <c r="H5" s="6"/>
      <c r="I5" s="6"/>
      <c r="J5" s="6"/>
      <c r="K5" s="6">
        <f>B5+C5+D5+E5+J5</f>
        <v>43564.6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73F9F-F5E5-4A21-B602-366E09652FCC}">
  <dimension ref="A1:L5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>
        <v>115.06</v>
      </c>
      <c r="G4" s="6"/>
      <c r="H4" s="6"/>
      <c r="I4" s="6"/>
      <c r="J4" s="6"/>
      <c r="K4" s="6">
        <f>B4+C4+D4+E4+J4+I4+G4+F4</f>
        <v>47878.899999999994</v>
      </c>
      <c r="L4" s="8"/>
    </row>
    <row r="5" spans="1:12" ht="29.25" customHeight="1" x14ac:dyDescent="0.25">
      <c r="A5" s="5" t="s">
        <v>13</v>
      </c>
      <c r="B5" s="6">
        <v>27766.240000000002</v>
      </c>
      <c r="C5" s="6">
        <f>B5*30%</f>
        <v>8329.8719999999994</v>
      </c>
      <c r="D5" s="6">
        <v>542.86</v>
      </c>
      <c r="E5" s="6">
        <f>B5*10%</f>
        <v>2776.6240000000003</v>
      </c>
      <c r="F5" s="6">
        <v>133.22999999999999</v>
      </c>
      <c r="G5" s="6"/>
      <c r="H5" s="6"/>
      <c r="I5" s="6">
        <v>40495.699999999997</v>
      </c>
      <c r="J5" s="6">
        <v>6638.59</v>
      </c>
      <c r="K5" s="6">
        <f>B5+C5+D5+E5+J5+F5+I5</f>
        <v>86683.116000000009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2B786-0C26-4091-A8EF-BC2F454F99BB}">
  <dimension ref="A1:L5"/>
  <sheetViews>
    <sheetView view="pageBreakPreview" zoomScaleNormal="100" zoomScaleSheetLayoutView="100" workbookViewId="0">
      <selection activeCell="B18" sqref="B18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27898.91</v>
      </c>
      <c r="C4" s="6">
        <f>B4*16%</f>
        <v>4463.8256000000001</v>
      </c>
      <c r="D4" s="6">
        <v>518.17999999999995</v>
      </c>
      <c r="E4" s="6">
        <f>B4*30%</f>
        <v>8369.6729999999989</v>
      </c>
      <c r="F4" s="6">
        <v>236.18</v>
      </c>
      <c r="G4" s="6">
        <v>16798.080000000002</v>
      </c>
      <c r="H4" s="6"/>
      <c r="I4" s="6"/>
      <c r="J4" s="6">
        <f>21520.5+8608.2</f>
        <v>30128.7</v>
      </c>
      <c r="K4" s="6">
        <f>B4+C4+D4+E4+J4+I4+G4+F4</f>
        <v>88413.548599999995</v>
      </c>
      <c r="L4" s="8"/>
    </row>
    <row r="5" spans="1:12" ht="29.25" customHeight="1" x14ac:dyDescent="0.25">
      <c r="A5" s="5" t="s">
        <v>13</v>
      </c>
      <c r="B5" s="6">
        <v>23714.23</v>
      </c>
      <c r="C5" s="6">
        <f>B5*30%</f>
        <v>7114.2689999999993</v>
      </c>
      <c r="D5" s="6">
        <v>463.64</v>
      </c>
      <c r="E5" s="6">
        <v>4624.2700000000004</v>
      </c>
      <c r="F5" s="6">
        <v>133.22999999999999</v>
      </c>
      <c r="G5" s="6"/>
      <c r="H5" s="6"/>
      <c r="I5" s="6"/>
      <c r="J5" s="6">
        <v>1449.79</v>
      </c>
      <c r="K5" s="6">
        <f>B5+C5+D5+E5+J5+F5+I5</f>
        <v>37499.429000000004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32C49-3747-47FB-9E10-7F145B7E8F92}">
  <dimension ref="A1:L5"/>
  <sheetViews>
    <sheetView view="pageBreakPreview" zoomScaleNormal="100" zoomScaleSheetLayoutView="100" workbookViewId="0">
      <selection activeCell="L8" sqref="L8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25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14045.22</v>
      </c>
      <c r="C4" s="6">
        <v>2247.2399999999998</v>
      </c>
      <c r="D4" s="6">
        <v>391.3</v>
      </c>
      <c r="E4" s="6">
        <f>B4*30%</f>
        <v>4213.5659999999998</v>
      </c>
      <c r="F4" s="6"/>
      <c r="G4" s="6"/>
      <c r="H4" s="6"/>
      <c r="I4" s="6">
        <v>35068.15</v>
      </c>
      <c r="J4" s="6"/>
      <c r="K4" s="6">
        <f>B4+C4+D4+E4+J4+I4+G4+F4</f>
        <v>55965.475999999995</v>
      </c>
      <c r="L4" s="8"/>
    </row>
    <row r="5" spans="1:12" ht="29.25" customHeight="1" x14ac:dyDescent="0.25">
      <c r="A5" s="5" t="s">
        <v>13</v>
      </c>
      <c r="B5" s="6">
        <v>20459</v>
      </c>
      <c r="C5" s="6">
        <f>B5*30%</f>
        <v>6137.7</v>
      </c>
      <c r="D5" s="6">
        <v>600</v>
      </c>
      <c r="E5" s="6">
        <v>2045.9</v>
      </c>
      <c r="F5" s="6"/>
      <c r="G5" s="6"/>
      <c r="H5" s="6"/>
      <c r="I5" s="6">
        <v>35476.81</v>
      </c>
      <c r="J5" s="6"/>
      <c r="K5" s="6">
        <f>B5+C5+D5+E5+J5+F5+I5</f>
        <v>64719.41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6</vt:i4>
      </vt:variant>
    </vt:vector>
  </HeadingPairs>
  <TitlesOfParts>
    <vt:vector size="26" baseType="lpstr">
      <vt:lpstr>05.2024</vt:lpstr>
      <vt:lpstr>06.2024</vt:lpstr>
      <vt:lpstr>07.2024</vt:lpstr>
      <vt:lpstr>08.2024</vt:lpstr>
      <vt:lpstr>09.2024</vt:lpstr>
      <vt:lpstr>10.2024</vt:lpstr>
      <vt:lpstr>11.2024</vt:lpstr>
      <vt:lpstr>12.2024</vt:lpstr>
      <vt:lpstr>01.2025</vt:lpstr>
      <vt:lpstr>02.2025</vt:lpstr>
      <vt:lpstr>03.2025</vt:lpstr>
      <vt:lpstr>04.2025</vt:lpstr>
      <vt:lpstr>05.2025</vt:lpstr>
      <vt:lpstr>06.2025</vt:lpstr>
      <vt:lpstr>07.2025</vt:lpstr>
      <vt:lpstr>08.2025</vt:lpstr>
      <vt:lpstr>09.2025</vt:lpstr>
      <vt:lpstr>10.2025</vt:lpstr>
      <vt:lpstr>11.2025</vt:lpstr>
      <vt:lpstr>12.2025</vt:lpstr>
      <vt:lpstr>'07.2025'!Область_печати</vt:lpstr>
      <vt:lpstr>'08.2025'!Область_печати</vt:lpstr>
      <vt:lpstr>'09.2025'!Область_печати</vt:lpstr>
      <vt:lpstr>'10.2025'!Область_печати</vt:lpstr>
      <vt:lpstr>'11.2025'!Область_печати</vt:lpstr>
      <vt:lpstr>'12.2025'!Область_печати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Пользователь</cp:lastModifiedBy>
  <cp:lastPrinted>2025-10-02T13:13:54Z</cp:lastPrinted>
  <dcterms:created xsi:type="dcterms:W3CDTF">2021-12-03T09:06:19Z</dcterms:created>
  <dcterms:modified xsi:type="dcterms:W3CDTF">2025-12-30T10:04:00Z</dcterms:modified>
</cp:coreProperties>
</file>