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8800" windowHeight="12450" firstSheet="2" activeTab="10"/>
  </bookViews>
  <sheets>
    <sheet name="січень 2025" sheetId="2" r:id="rId1"/>
    <sheet name="лютий 2025" sheetId="4" r:id="rId2"/>
    <sheet name="березень 2025" sheetId="5" r:id="rId3"/>
    <sheet name="квітень 2025" sheetId="6" r:id="rId4"/>
    <sheet name="травень 2025" sheetId="7" r:id="rId5"/>
    <sheet name="червень 2025" sheetId="9" r:id="rId6"/>
    <sheet name="липень 2025" sheetId="10" r:id="rId7"/>
    <sheet name="серпень 2025" sheetId="12" r:id="rId8"/>
    <sheet name="вересень 2025" sheetId="13" r:id="rId9"/>
    <sheet name="жовтень 2025" sheetId="14" r:id="rId10"/>
    <sheet name="листопад 2025" sheetId="15" r:id="rId11"/>
  </sheets>
  <calcPr calcId="162913" refMode="R1C1"/>
</workbook>
</file>

<file path=xl/calcChain.xml><?xml version="1.0" encoding="utf-8"?>
<calcChain xmlns="http://schemas.openxmlformats.org/spreadsheetml/2006/main">
  <c r="Q8" i="15" l="1"/>
  <c r="Q7" i="15"/>
  <c r="Q6" i="15"/>
  <c r="Q5" i="15"/>
  <c r="Q8" i="14" l="1"/>
  <c r="Q7" i="14"/>
  <c r="Q6" i="14"/>
  <c r="Q5" i="14"/>
  <c r="I5" i="14"/>
  <c r="Q6" i="13" l="1"/>
  <c r="Q5" i="13"/>
  <c r="Q7" i="12" l="1"/>
  <c r="Q6" i="12"/>
  <c r="G5" i="12"/>
  <c r="Q5" i="12" s="1"/>
  <c r="Q6" i="10" l="1"/>
  <c r="Q5" i="10"/>
  <c r="Q8" i="9" l="1"/>
  <c r="P7" i="9"/>
  <c r="Q7" i="9" s="1"/>
  <c r="Q6" i="9"/>
  <c r="Q5" i="9"/>
  <c r="Q9" i="7" l="1"/>
  <c r="Q8" i="7"/>
  <c r="Q7" i="7"/>
  <c r="Q6" i="7"/>
  <c r="P5" i="7"/>
  <c r="Q5" i="7" s="1"/>
  <c r="Q8" i="6" l="1"/>
  <c r="Q7" i="6"/>
  <c r="Q6" i="6"/>
  <c r="Q5" i="6"/>
  <c r="R8" i="5" l="1"/>
  <c r="R7" i="5"/>
  <c r="R6" i="5"/>
  <c r="R5" i="5"/>
  <c r="P8" i="4" l="1"/>
  <c r="P7" i="4"/>
  <c r="P6" i="4"/>
  <c r="P5" i="4"/>
  <c r="P6" i="2" l="1"/>
  <c r="P7" i="2"/>
  <c r="P5" i="2"/>
  <c r="P8" i="2"/>
</calcChain>
</file>

<file path=xl/sharedStrings.xml><?xml version="1.0" encoding="utf-8"?>
<sst xmlns="http://schemas.openxmlformats.org/spreadsheetml/2006/main" count="277" uniqueCount="45">
  <si>
    <t>Посада</t>
  </si>
  <si>
    <t>ПІБ</t>
  </si>
  <si>
    <t>Посадовий оклад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</si>
  <si>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</si>
  <si>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</si>
  <si>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</si>
  <si>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</si>
  <si>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</si>
  <si>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Фактично відпрацьовано днів</t>
  </si>
  <si>
    <t>грн.</t>
  </si>
  <si>
    <t>Голова</t>
  </si>
  <si>
    <t>Перший заступник голови</t>
  </si>
  <si>
    <t xml:space="preserve">Заступник голови </t>
  </si>
  <si>
    <t>Коломієць О.О.</t>
  </si>
  <si>
    <t>Калугін О.Ю.</t>
  </si>
  <si>
    <t>Березовський В.І.</t>
  </si>
  <si>
    <t>Надбавка за таємницю</t>
  </si>
  <si>
    <t>Надбавка за інтенсивність</t>
  </si>
  <si>
    <t>Садовой С.М.</t>
  </si>
  <si>
    <t>Інформація щодо нарахуваної заробітної плати керівному складу Голосіївської районної в місті Києві державної адміністрації                                                                              у січня 2025 року</t>
  </si>
  <si>
    <t>Мат.допомога</t>
  </si>
  <si>
    <t>Відпускні</t>
  </si>
  <si>
    <t>Ранг</t>
  </si>
  <si>
    <t>Надбавка за вислугу років</t>
  </si>
  <si>
    <t>лікарняний</t>
  </si>
  <si>
    <t>Інформація щодо нарахуваної заробітної плати керівному складу Голосіївської районної в місті Києві державної адміністрації                                                                              у лютому 2025 року</t>
  </si>
  <si>
    <t>Матеріальна допомога</t>
  </si>
  <si>
    <t>Компенсація за невикористану відпустку</t>
  </si>
  <si>
    <t>Вихідня допомога</t>
  </si>
  <si>
    <t>Інформація щодо нарахуваної заробітної плати керівному складу Голосіївської районної в місті Києві державної адміністрації                                                                              у березні 2025 року</t>
  </si>
  <si>
    <t>Інформація щодо нарахуваної заробітної плати керівному складу Голосіївської районної в місті Києві державної адміністрації                                                                              у квітні 2025 року</t>
  </si>
  <si>
    <t>Інформація щодо нарахуваної заробітної плати керівному складу Голосіївської районної в місті Києві державної адміністрації у травні 2025 року</t>
  </si>
  <si>
    <t>Дунаєвська С.А.</t>
  </si>
  <si>
    <t>Інформація щодо нарахуваної заробітної плати керівному складу Голосіївської районної в місті Києві державної адміністрації у червні 2025 року</t>
  </si>
  <si>
    <t>Інформація щодо нарахуваної заробітної плати керівному складу Голосіївської районної в місті Києві державної адміністрації у липні 2025 року</t>
  </si>
  <si>
    <t>Індексація</t>
  </si>
  <si>
    <t>Інформація щодо нарахуваної заробітної плати керівному складу Голосіївської районної в місті Києві державної адміністрації у серпні 2025 року</t>
  </si>
  <si>
    <t xml:space="preserve">Заступник керівника апарату </t>
  </si>
  <si>
    <t xml:space="preserve">Гнатівська Т.Л. </t>
  </si>
  <si>
    <t>Інформація щодо нарахуваної заробітної плати керівному складу Голосіївської районної в місті Києві державної адміністрації у вересні 2025 року</t>
  </si>
  <si>
    <t>Інформація щодо нарахуваної заробітної плати керівному складу Голосіївської районної в місті Києві державної адміністрації у жовтні 2025 року</t>
  </si>
  <si>
    <t>Перший заступник Голови</t>
  </si>
  <si>
    <t>Дмитрук О.М.</t>
  </si>
  <si>
    <t>Паламарчук В.М.</t>
  </si>
  <si>
    <t>Інформація щодо нарахуваної заробітної плати керівному складу Голосіївської районної в місті Києві державної адміністрації у листопаді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</si>
</sst>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zoomScale="71" zoomScaleNormal="71" workbookViewId="0">
      <selection activeCell="A10" sqref="A9:XFD10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5" width="13.85546875" customWidth="1"/>
    <col min="16" max="16" width="13.140625" customWidth="1"/>
  </cols>
  <sheetData>
    <row r="2" spans="1:17" ht="54" customHeight="1" x14ac:dyDescent="0.25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</row>
    <row r="3" spans="1:17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9" t="s">
        <v>9</v>
      </c>
    </row>
    <row r="4" spans="1:17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20</v>
      </c>
      <c r="P4" s="4" t="s">
        <v>3</v>
      </c>
    </row>
    <row r="5" spans="1:17" ht="29.25" customHeight="1" x14ac:dyDescent="0.25">
      <c r="A5" s="5" t="s">
        <v>10</v>
      </c>
      <c r="B5" s="6" t="s">
        <v>18</v>
      </c>
      <c r="C5" s="7">
        <v>23</v>
      </c>
      <c r="D5" s="8">
        <v>34458</v>
      </c>
      <c r="E5" s="8">
        <v>17229</v>
      </c>
      <c r="F5" s="8"/>
      <c r="G5" s="8">
        <v>34458</v>
      </c>
      <c r="H5" s="8">
        <v>5168.7</v>
      </c>
      <c r="I5" s="8"/>
      <c r="J5" s="8"/>
      <c r="K5" s="8"/>
      <c r="L5" s="8"/>
      <c r="M5" s="8"/>
      <c r="N5" s="8"/>
      <c r="O5" s="8"/>
      <c r="P5" s="8">
        <f t="shared" ref="P5:P8" si="0">SUM(D5:O5)</f>
        <v>91313.7</v>
      </c>
    </row>
    <row r="6" spans="1:17" ht="48" customHeight="1" x14ac:dyDescent="0.25">
      <c r="A6" s="5" t="s">
        <v>11</v>
      </c>
      <c r="B6" s="6" t="s">
        <v>13</v>
      </c>
      <c r="C6" s="7">
        <v>23</v>
      </c>
      <c r="D6" s="8">
        <v>30150</v>
      </c>
      <c r="E6" s="8">
        <v>3618</v>
      </c>
      <c r="F6" s="8"/>
      <c r="G6" s="8">
        <v>9045</v>
      </c>
      <c r="H6" s="8">
        <v>4522.5</v>
      </c>
      <c r="I6" s="8">
        <v>9045</v>
      </c>
      <c r="J6" s="8"/>
      <c r="K6" s="8"/>
      <c r="L6" s="8"/>
      <c r="M6" s="8"/>
      <c r="N6" s="8"/>
      <c r="O6" s="8">
        <v>87627.01</v>
      </c>
      <c r="P6" s="8">
        <f t="shared" si="0"/>
        <v>144007.51</v>
      </c>
    </row>
    <row r="7" spans="1:17" ht="38.25" customHeight="1" x14ac:dyDescent="0.25">
      <c r="A7" s="5" t="s">
        <v>12</v>
      </c>
      <c r="B7" s="6" t="s">
        <v>14</v>
      </c>
      <c r="C7" s="7">
        <v>23</v>
      </c>
      <c r="D7" s="8">
        <v>26920</v>
      </c>
      <c r="E7" s="8">
        <v>13460</v>
      </c>
      <c r="F7" s="8"/>
      <c r="G7" s="8">
        <v>8076</v>
      </c>
      <c r="H7" s="8">
        <v>2692</v>
      </c>
      <c r="I7" s="8">
        <v>8076</v>
      </c>
      <c r="J7" s="8"/>
      <c r="K7" s="8"/>
      <c r="L7" s="8"/>
      <c r="M7" s="8"/>
      <c r="N7" s="8"/>
      <c r="O7" s="8">
        <v>89310.25</v>
      </c>
      <c r="P7" s="8">
        <f t="shared" si="0"/>
        <v>148534.25</v>
      </c>
    </row>
    <row r="8" spans="1:17" ht="29.25" customHeight="1" x14ac:dyDescent="0.25">
      <c r="A8" s="5" t="s">
        <v>12</v>
      </c>
      <c r="B8" s="6" t="s">
        <v>15</v>
      </c>
      <c r="C8" s="7">
        <v>18</v>
      </c>
      <c r="D8" s="8">
        <v>21067.83</v>
      </c>
      <c r="E8" s="8">
        <v>10533.91</v>
      </c>
      <c r="F8" s="8"/>
      <c r="G8" s="8">
        <v>6320.35</v>
      </c>
      <c r="H8" s="8">
        <v>2106.7800000000002</v>
      </c>
      <c r="I8" s="8">
        <v>6320.35</v>
      </c>
      <c r="J8" s="8"/>
      <c r="K8" s="8"/>
      <c r="L8" s="8"/>
      <c r="M8" s="8"/>
      <c r="N8" s="8">
        <v>14932.2</v>
      </c>
      <c r="O8" s="8">
        <v>92934.57</v>
      </c>
      <c r="P8" s="8">
        <f t="shared" si="0"/>
        <v>154215.99</v>
      </c>
    </row>
  </sheetData>
  <mergeCells count="1">
    <mergeCell ref="A2:P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"/>
  <sheetViews>
    <sheetView zoomScale="71" zoomScaleNormal="71" workbookViewId="0">
      <selection activeCell="O15" sqref="O15"/>
    </sheetView>
  </sheetViews>
  <sheetFormatPr defaultRowHeight="15" x14ac:dyDescent="0.25"/>
  <cols>
    <col min="1" max="1" width="20.28515625" customWidth="1"/>
    <col min="2" max="2" width="17.7109375" customWidth="1"/>
    <col min="3" max="3" width="13.855468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21" customHeight="1" x14ac:dyDescent="0.25">
      <c r="A2" s="12" t="s">
        <v>40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35</v>
      </c>
      <c r="Q4" s="4" t="s">
        <v>3</v>
      </c>
    </row>
    <row r="5" spans="1:18" ht="29.25" customHeight="1" x14ac:dyDescent="0.25">
      <c r="A5" s="5" t="s">
        <v>10</v>
      </c>
      <c r="B5" s="6" t="s">
        <v>32</v>
      </c>
      <c r="C5" s="7">
        <v>23</v>
      </c>
      <c r="D5" s="11">
        <v>51686</v>
      </c>
      <c r="E5" s="11">
        <v>24809.279999999999</v>
      </c>
      <c r="F5" s="11"/>
      <c r="G5" s="11">
        <v>51686</v>
      </c>
      <c r="H5" s="11">
        <v>7752.9</v>
      </c>
      <c r="I5" s="11">
        <f>15505.8+14800.99</f>
        <v>30306.79</v>
      </c>
      <c r="J5" s="11"/>
      <c r="K5" s="11"/>
      <c r="L5" s="11"/>
      <c r="M5" s="11"/>
      <c r="N5" s="11"/>
      <c r="O5" s="11"/>
      <c r="P5" s="11">
        <v>133.22999999999999</v>
      </c>
      <c r="Q5" s="11">
        <f t="shared" ref="Q5:Q6" si="0">SUM(D5:P5)</f>
        <v>166374.20000000001</v>
      </c>
    </row>
    <row r="6" spans="1:18" ht="29.25" customHeight="1" x14ac:dyDescent="0.25">
      <c r="A6" s="5" t="s">
        <v>41</v>
      </c>
      <c r="B6" s="6" t="s">
        <v>42</v>
      </c>
      <c r="C6" s="7">
        <v>18</v>
      </c>
      <c r="D6" s="11">
        <v>35394.26</v>
      </c>
      <c r="E6" s="11">
        <v>11680.11</v>
      </c>
      <c r="F6" s="11"/>
      <c r="G6" s="11">
        <v>35394.26</v>
      </c>
      <c r="H6" s="11">
        <v>0</v>
      </c>
      <c r="I6" s="11">
        <v>10618.28</v>
      </c>
      <c r="J6" s="11"/>
      <c r="K6" s="11"/>
      <c r="L6" s="11"/>
      <c r="M6" s="11"/>
      <c r="N6" s="11"/>
      <c r="O6" s="11"/>
      <c r="P6" s="11">
        <v>104.27</v>
      </c>
      <c r="Q6" s="11">
        <f t="shared" si="0"/>
        <v>93191.180000000008</v>
      </c>
    </row>
    <row r="7" spans="1:18" ht="29.25" customHeight="1" x14ac:dyDescent="0.25">
      <c r="A7" s="5" t="s">
        <v>12</v>
      </c>
      <c r="B7" s="6" t="s">
        <v>15</v>
      </c>
      <c r="C7" s="7">
        <v>18</v>
      </c>
      <c r="D7" s="11">
        <v>31601.74</v>
      </c>
      <c r="E7" s="11">
        <v>15800.87</v>
      </c>
      <c r="F7" s="11"/>
      <c r="G7" s="11">
        <v>31601.74</v>
      </c>
      <c r="H7" s="11">
        <v>3160.17</v>
      </c>
      <c r="I7" s="11">
        <v>9480.52</v>
      </c>
      <c r="J7" s="11"/>
      <c r="K7" s="11"/>
      <c r="L7" s="11"/>
      <c r="M7" s="11"/>
      <c r="N7" s="11">
        <v>16085.8</v>
      </c>
      <c r="O7" s="11">
        <v>99174.61</v>
      </c>
      <c r="P7" s="11">
        <v>104.27</v>
      </c>
      <c r="Q7" s="11">
        <f t="shared" ref="Q7:Q8" si="1">SUM(D7:P7)</f>
        <v>207009.72</v>
      </c>
    </row>
    <row r="8" spans="1:18" ht="29.25" customHeight="1" x14ac:dyDescent="0.25">
      <c r="A8" s="5" t="s">
        <v>12</v>
      </c>
      <c r="B8" s="6" t="s">
        <v>43</v>
      </c>
      <c r="C8" s="7">
        <v>19</v>
      </c>
      <c r="D8" s="11">
        <v>33357.39</v>
      </c>
      <c r="E8" s="11">
        <v>14010.1</v>
      </c>
      <c r="F8" s="11"/>
      <c r="G8" s="11">
        <v>33357.39</v>
      </c>
      <c r="H8" s="11">
        <v>0</v>
      </c>
      <c r="I8" s="11">
        <v>10007.219999999999</v>
      </c>
      <c r="J8" s="11"/>
      <c r="K8" s="11"/>
      <c r="L8" s="11"/>
      <c r="M8" s="11"/>
      <c r="N8" s="11"/>
      <c r="O8" s="11"/>
      <c r="P8" s="11">
        <v>110.06</v>
      </c>
      <c r="Q8" s="11">
        <f t="shared" si="1"/>
        <v>90842.16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"/>
  <sheetViews>
    <sheetView tabSelected="1" zoomScale="71" zoomScaleNormal="71" workbookViewId="0">
      <selection activeCell="C23" sqref="C23"/>
    </sheetView>
  </sheetViews>
  <sheetFormatPr defaultRowHeight="15" x14ac:dyDescent="0.25"/>
  <cols>
    <col min="1" max="1" width="20.28515625" customWidth="1"/>
    <col min="2" max="2" width="17.7109375" customWidth="1"/>
    <col min="3" max="3" width="13.855468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21" customHeight="1" x14ac:dyDescent="0.25">
      <c r="A2" s="12" t="s">
        <v>44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27</v>
      </c>
      <c r="P4" s="4" t="s">
        <v>35</v>
      </c>
      <c r="Q4" s="4" t="s">
        <v>3</v>
      </c>
    </row>
    <row r="5" spans="1:18" ht="29.25" customHeight="1" x14ac:dyDescent="0.25">
      <c r="A5" s="5" t="s">
        <v>10</v>
      </c>
      <c r="B5" s="6" t="s">
        <v>32</v>
      </c>
      <c r="C5" s="7">
        <v>20</v>
      </c>
      <c r="D5" s="11">
        <v>51686</v>
      </c>
      <c r="E5" s="11">
        <v>24809.279999999999</v>
      </c>
      <c r="F5" s="11"/>
      <c r="G5" s="11">
        <v>51686</v>
      </c>
      <c r="H5" s="11">
        <v>7752.9</v>
      </c>
      <c r="I5" s="11">
        <v>15505.8</v>
      </c>
      <c r="J5" s="11"/>
      <c r="K5" s="11"/>
      <c r="L5" s="11"/>
      <c r="M5" s="11"/>
      <c r="N5" s="11"/>
      <c r="O5" s="11"/>
      <c r="P5" s="11">
        <v>133.22999999999999</v>
      </c>
      <c r="Q5" s="11">
        <f t="shared" ref="Q5:Q8" si="0">SUM(D5:P5)</f>
        <v>151573.21</v>
      </c>
    </row>
    <row r="6" spans="1:18" ht="29.25" customHeight="1" x14ac:dyDescent="0.25">
      <c r="A6" s="5" t="s">
        <v>41</v>
      </c>
      <c r="B6" s="6" t="s">
        <v>42</v>
      </c>
      <c r="C6" s="7">
        <v>20</v>
      </c>
      <c r="D6" s="11">
        <v>45226</v>
      </c>
      <c r="E6" s="11">
        <v>14924.58</v>
      </c>
      <c r="F6" s="11"/>
      <c r="G6" s="11">
        <v>45226</v>
      </c>
      <c r="H6" s="11"/>
      <c r="I6" s="11">
        <v>13567.8</v>
      </c>
      <c r="J6" s="11"/>
      <c r="K6" s="11"/>
      <c r="L6" s="11"/>
      <c r="M6" s="11"/>
      <c r="N6" s="11"/>
      <c r="O6" s="11"/>
      <c r="P6" s="11">
        <v>133.22999999999999</v>
      </c>
      <c r="Q6" s="11">
        <f t="shared" si="0"/>
        <v>119077.61</v>
      </c>
    </row>
    <row r="7" spans="1:18" ht="29.25" customHeight="1" x14ac:dyDescent="0.25">
      <c r="A7" s="5" t="s">
        <v>12</v>
      </c>
      <c r="B7" s="6" t="s">
        <v>15</v>
      </c>
      <c r="C7" s="7">
        <v>20</v>
      </c>
      <c r="D7" s="11">
        <v>40380</v>
      </c>
      <c r="E7" s="11">
        <v>20190</v>
      </c>
      <c r="F7" s="11"/>
      <c r="G7" s="11">
        <v>40380</v>
      </c>
      <c r="H7" s="11"/>
      <c r="I7" s="11">
        <v>12114</v>
      </c>
      <c r="J7" s="11"/>
      <c r="K7" s="11"/>
      <c r="L7" s="11"/>
      <c r="M7" s="11"/>
      <c r="N7" s="11"/>
      <c r="O7" s="11"/>
      <c r="P7" s="11">
        <v>133.22999999999999</v>
      </c>
      <c r="Q7" s="11">
        <f t="shared" si="0"/>
        <v>113197.23</v>
      </c>
    </row>
    <row r="8" spans="1:18" ht="29.25" customHeight="1" x14ac:dyDescent="0.25">
      <c r="A8" s="5" t="s">
        <v>12</v>
      </c>
      <c r="B8" s="6" t="s">
        <v>43</v>
      </c>
      <c r="C8" s="7">
        <v>20</v>
      </c>
      <c r="D8" s="11">
        <v>40380</v>
      </c>
      <c r="E8" s="11">
        <v>16959.599999999999</v>
      </c>
      <c r="F8" s="11"/>
      <c r="G8" s="11">
        <v>40380</v>
      </c>
      <c r="H8" s="11"/>
      <c r="I8" s="11">
        <v>12114</v>
      </c>
      <c r="J8" s="11"/>
      <c r="K8" s="11"/>
      <c r="L8" s="11"/>
      <c r="M8" s="11"/>
      <c r="N8" s="11"/>
      <c r="O8" s="11"/>
      <c r="P8" s="11">
        <v>133.22999999999999</v>
      </c>
      <c r="Q8" s="11">
        <f t="shared" si="0"/>
        <v>109966.83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zoomScale="71" zoomScaleNormal="71" workbookViewId="0">
      <selection activeCell="AB15" sqref="AB15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5" width="13.85546875" customWidth="1"/>
    <col min="16" max="16" width="13.140625" customWidth="1"/>
  </cols>
  <sheetData>
    <row r="2" spans="1:17" ht="54" customHeight="1" x14ac:dyDescent="0.25">
      <c r="A2" s="12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</row>
    <row r="3" spans="1:17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9" t="s">
        <v>9</v>
      </c>
    </row>
    <row r="4" spans="1:17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24</v>
      </c>
      <c r="P4" s="4" t="s">
        <v>3</v>
      </c>
    </row>
    <row r="5" spans="1:17" ht="29.25" customHeight="1" x14ac:dyDescent="0.25">
      <c r="A5" s="5" t="s">
        <v>10</v>
      </c>
      <c r="B5" s="6" t="s">
        <v>18</v>
      </c>
      <c r="C5" s="7">
        <v>20</v>
      </c>
      <c r="D5" s="8">
        <v>68914</v>
      </c>
      <c r="E5" s="8">
        <v>34457</v>
      </c>
      <c r="F5" s="8"/>
      <c r="G5" s="8">
        <v>68914</v>
      </c>
      <c r="H5" s="8">
        <v>10337.1</v>
      </c>
      <c r="I5" s="8">
        <v>15505.8</v>
      </c>
      <c r="J5" s="8"/>
      <c r="K5" s="8"/>
      <c r="L5" s="8"/>
      <c r="M5" s="8"/>
      <c r="N5" s="8"/>
      <c r="O5" s="8"/>
      <c r="P5" s="8">
        <f t="shared" ref="P5:P8" si="0">SUM(D5:O5)</f>
        <v>198127.9</v>
      </c>
    </row>
    <row r="6" spans="1:17" ht="48" customHeight="1" x14ac:dyDescent="0.25">
      <c r="A6" s="5" t="s">
        <v>11</v>
      </c>
      <c r="B6" s="6" t="s">
        <v>13</v>
      </c>
      <c r="C6" s="7">
        <v>20</v>
      </c>
      <c r="D6" s="8">
        <v>60302</v>
      </c>
      <c r="E6" s="8">
        <v>7236.24</v>
      </c>
      <c r="F6" s="8"/>
      <c r="G6" s="8">
        <v>18090.599999999999</v>
      </c>
      <c r="H6" s="8">
        <v>9045.2999999999993</v>
      </c>
      <c r="I6" s="8">
        <v>18090.599999999999</v>
      </c>
      <c r="J6" s="8"/>
      <c r="K6" s="8"/>
      <c r="L6" s="8"/>
      <c r="M6" s="8"/>
      <c r="N6" s="8"/>
      <c r="O6" s="8"/>
      <c r="P6" s="8">
        <f t="shared" si="0"/>
        <v>112764.73999999999</v>
      </c>
    </row>
    <row r="7" spans="1:17" ht="38.25" customHeight="1" x14ac:dyDescent="0.25">
      <c r="A7" s="5" t="s">
        <v>12</v>
      </c>
      <c r="B7" s="6" t="s">
        <v>14</v>
      </c>
      <c r="C7" s="7">
        <v>20</v>
      </c>
      <c r="D7" s="8">
        <v>53840</v>
      </c>
      <c r="E7" s="8">
        <v>26920</v>
      </c>
      <c r="F7" s="8"/>
      <c r="G7" s="8">
        <v>16152</v>
      </c>
      <c r="H7" s="8">
        <v>5384</v>
      </c>
      <c r="I7" s="8">
        <v>16152</v>
      </c>
      <c r="J7" s="8"/>
      <c r="K7" s="8"/>
      <c r="L7" s="8"/>
      <c r="M7" s="8"/>
      <c r="N7" s="8"/>
      <c r="O7" s="8"/>
      <c r="P7" s="8">
        <f t="shared" si="0"/>
        <v>118448</v>
      </c>
    </row>
    <row r="8" spans="1:17" ht="29.25" customHeight="1" x14ac:dyDescent="0.25">
      <c r="A8" s="5" t="s">
        <v>12</v>
      </c>
      <c r="B8" s="6" t="s">
        <v>15</v>
      </c>
      <c r="C8" s="7">
        <v>15</v>
      </c>
      <c r="D8" s="8">
        <v>40818.910000000003</v>
      </c>
      <c r="E8" s="8">
        <v>20409.46</v>
      </c>
      <c r="F8" s="8"/>
      <c r="G8" s="8">
        <v>12245.67</v>
      </c>
      <c r="H8" s="8">
        <v>4081.89</v>
      </c>
      <c r="I8" s="8">
        <v>12245.67</v>
      </c>
      <c r="J8" s="8"/>
      <c r="K8" s="8"/>
      <c r="L8" s="8"/>
      <c r="M8" s="8"/>
      <c r="N8" s="8">
        <v>14832.65</v>
      </c>
      <c r="O8" s="8"/>
      <c r="P8" s="8">
        <f t="shared" si="0"/>
        <v>104634.25</v>
      </c>
    </row>
  </sheetData>
  <mergeCells count="1">
    <mergeCell ref="A2:P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"/>
  <sheetViews>
    <sheetView zoomScale="71" zoomScaleNormal="71" workbookViewId="0">
      <selection activeCell="V6" sqref="V6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5" width="13.85546875" customWidth="1"/>
    <col min="16" max="16" width="13.140625" customWidth="1"/>
    <col min="17" max="17" width="10.140625" customWidth="1"/>
    <col min="18" max="18" width="12.5703125" customWidth="1"/>
  </cols>
  <sheetData>
    <row r="2" spans="1:18" ht="54" customHeight="1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27</v>
      </c>
      <c r="Q4" s="4" t="s">
        <v>28</v>
      </c>
      <c r="R4" s="4" t="s">
        <v>3</v>
      </c>
    </row>
    <row r="5" spans="1:18" ht="29.25" customHeight="1" x14ac:dyDescent="0.25">
      <c r="A5" s="5" t="s">
        <v>10</v>
      </c>
      <c r="B5" s="6" t="s">
        <v>18</v>
      </c>
      <c r="C5" s="7">
        <v>21</v>
      </c>
      <c r="D5" s="8">
        <v>51686</v>
      </c>
      <c r="E5" s="8">
        <v>25843</v>
      </c>
      <c r="F5" s="8"/>
      <c r="G5" s="8">
        <v>51686</v>
      </c>
      <c r="H5" s="8">
        <v>7752.9</v>
      </c>
      <c r="I5" s="8"/>
      <c r="J5" s="8"/>
      <c r="K5" s="8"/>
      <c r="L5" s="8"/>
      <c r="M5" s="8"/>
      <c r="N5" s="8"/>
      <c r="O5" s="8"/>
      <c r="P5" s="8"/>
      <c r="Q5" s="8"/>
      <c r="R5" s="8">
        <f t="shared" ref="R5:R8" si="0">SUM(D5:O5)</f>
        <v>136967.9</v>
      </c>
    </row>
    <row r="6" spans="1:18" ht="48" customHeight="1" x14ac:dyDescent="0.25">
      <c r="A6" s="5" t="s">
        <v>11</v>
      </c>
      <c r="B6" s="6" t="s">
        <v>13</v>
      </c>
      <c r="C6" s="7">
        <v>21</v>
      </c>
      <c r="D6" s="8">
        <v>45226</v>
      </c>
      <c r="E6" s="8">
        <v>5427.12</v>
      </c>
      <c r="F6" s="8"/>
      <c r="G6" s="8">
        <v>13567.8</v>
      </c>
      <c r="H6" s="8">
        <v>6783.9</v>
      </c>
      <c r="I6" s="8">
        <v>9045.2000000000007</v>
      </c>
      <c r="J6" s="8"/>
      <c r="K6" s="8"/>
      <c r="L6" s="8"/>
      <c r="M6" s="8"/>
      <c r="N6" s="8"/>
      <c r="O6" s="8"/>
      <c r="P6" s="8"/>
      <c r="Q6" s="8"/>
      <c r="R6" s="8">
        <f t="shared" si="0"/>
        <v>80050.01999999999</v>
      </c>
    </row>
    <row r="7" spans="1:18" ht="38.25" customHeight="1" x14ac:dyDescent="0.25">
      <c r="A7" s="5" t="s">
        <v>12</v>
      </c>
      <c r="B7" s="6" t="s">
        <v>14</v>
      </c>
      <c r="C7" s="7">
        <v>21</v>
      </c>
      <c r="D7" s="8">
        <v>40380</v>
      </c>
      <c r="E7" s="8">
        <v>20190</v>
      </c>
      <c r="F7" s="8"/>
      <c r="G7" s="8">
        <v>12114</v>
      </c>
      <c r="H7" s="8">
        <v>4038</v>
      </c>
      <c r="I7" s="8">
        <v>8076</v>
      </c>
      <c r="J7" s="8"/>
      <c r="K7" s="8"/>
      <c r="L7" s="8"/>
      <c r="M7" s="8"/>
      <c r="N7" s="8"/>
      <c r="O7" s="8"/>
      <c r="P7" s="8"/>
      <c r="Q7" s="8"/>
      <c r="R7" s="8">
        <f t="shared" si="0"/>
        <v>84798</v>
      </c>
    </row>
    <row r="8" spans="1:18" ht="29.25" customHeight="1" x14ac:dyDescent="0.25">
      <c r="A8" s="5" t="s">
        <v>12</v>
      </c>
      <c r="B8" s="6" t="s">
        <v>15</v>
      </c>
      <c r="C8" s="7">
        <v>21</v>
      </c>
      <c r="D8" s="8">
        <v>40380</v>
      </c>
      <c r="E8" s="8">
        <v>20190</v>
      </c>
      <c r="F8" s="8"/>
      <c r="G8" s="8">
        <v>12114</v>
      </c>
      <c r="H8" s="8">
        <v>4038</v>
      </c>
      <c r="I8" s="8">
        <v>8076</v>
      </c>
      <c r="J8" s="8"/>
      <c r="K8" s="8"/>
      <c r="L8" s="8"/>
      <c r="M8" s="8"/>
      <c r="N8" s="8"/>
      <c r="O8" s="8"/>
      <c r="P8" s="8"/>
      <c r="Q8" s="8"/>
      <c r="R8" s="8">
        <f t="shared" si="0"/>
        <v>84798</v>
      </c>
    </row>
  </sheetData>
  <mergeCells count="1">
    <mergeCell ref="A2:R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zoomScale="71" zoomScaleNormal="71" workbookViewId="0">
      <selection activeCell="X32" sqref="X32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5" width="13.85546875" customWidth="1"/>
    <col min="16" max="16" width="13.140625" customWidth="1"/>
    <col min="17" max="17" width="12.5703125" customWidth="1"/>
  </cols>
  <sheetData>
    <row r="2" spans="1:17" ht="54" customHeight="1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7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27</v>
      </c>
      <c r="Q4" s="4" t="s">
        <v>3</v>
      </c>
    </row>
    <row r="5" spans="1:17" ht="29.25" customHeight="1" x14ac:dyDescent="0.25">
      <c r="A5" s="5" t="s">
        <v>10</v>
      </c>
      <c r="B5" s="6" t="s">
        <v>18</v>
      </c>
      <c r="C5" s="7">
        <v>22</v>
      </c>
      <c r="D5" s="8">
        <v>51686</v>
      </c>
      <c r="E5" s="8">
        <v>25843</v>
      </c>
      <c r="F5" s="8"/>
      <c r="G5" s="8">
        <v>51686</v>
      </c>
      <c r="H5" s="8">
        <v>7752.9</v>
      </c>
      <c r="I5" s="8"/>
      <c r="J5" s="8"/>
      <c r="K5" s="8"/>
      <c r="L5" s="8"/>
      <c r="M5" s="8"/>
      <c r="N5" s="8"/>
      <c r="O5" s="8"/>
      <c r="P5" s="8"/>
      <c r="Q5" s="8">
        <f t="shared" ref="Q5:Q8" si="0">SUM(D5:O5)</f>
        <v>136967.9</v>
      </c>
    </row>
    <row r="6" spans="1:17" ht="48" customHeight="1" x14ac:dyDescent="0.25">
      <c r="A6" s="5" t="s">
        <v>11</v>
      </c>
      <c r="B6" s="6" t="s">
        <v>13</v>
      </c>
      <c r="C6" s="7">
        <v>20</v>
      </c>
      <c r="D6" s="8">
        <v>41114.550000000003</v>
      </c>
      <c r="E6" s="8">
        <v>4933.75</v>
      </c>
      <c r="F6" s="8"/>
      <c r="G6" s="8">
        <v>12334.37</v>
      </c>
      <c r="H6" s="8">
        <v>6167.18</v>
      </c>
      <c r="I6" s="8">
        <v>10278.64</v>
      </c>
      <c r="J6" s="8"/>
      <c r="K6" s="8"/>
      <c r="L6" s="8"/>
      <c r="M6" s="8"/>
      <c r="N6" s="8">
        <v>5468.68</v>
      </c>
      <c r="O6" s="8"/>
      <c r="P6" s="8"/>
      <c r="Q6" s="8">
        <f t="shared" si="0"/>
        <v>80297.170000000013</v>
      </c>
    </row>
    <row r="7" spans="1:17" ht="38.25" customHeight="1" x14ac:dyDescent="0.25">
      <c r="A7" s="5" t="s">
        <v>12</v>
      </c>
      <c r="B7" s="6" t="s">
        <v>14</v>
      </c>
      <c r="C7" s="7">
        <v>22</v>
      </c>
      <c r="D7" s="8">
        <v>40380</v>
      </c>
      <c r="E7" s="8">
        <v>20190</v>
      </c>
      <c r="F7" s="8"/>
      <c r="G7" s="8">
        <v>12114</v>
      </c>
      <c r="H7" s="8">
        <v>4038</v>
      </c>
      <c r="I7" s="8">
        <v>10095</v>
      </c>
      <c r="J7" s="8"/>
      <c r="K7" s="8"/>
      <c r="L7" s="8"/>
      <c r="M7" s="8"/>
      <c r="N7" s="8"/>
      <c r="O7" s="8"/>
      <c r="P7" s="8"/>
      <c r="Q7" s="8">
        <f t="shared" si="0"/>
        <v>86817</v>
      </c>
    </row>
    <row r="8" spans="1:17" ht="29.25" customHeight="1" x14ac:dyDescent="0.25">
      <c r="A8" s="5" t="s">
        <v>12</v>
      </c>
      <c r="B8" s="6" t="s">
        <v>15</v>
      </c>
      <c r="C8" s="7">
        <v>22</v>
      </c>
      <c r="D8" s="8">
        <v>40380</v>
      </c>
      <c r="E8" s="8">
        <v>20190</v>
      </c>
      <c r="F8" s="8"/>
      <c r="G8" s="8">
        <v>12114</v>
      </c>
      <c r="H8" s="8">
        <v>4038</v>
      </c>
      <c r="I8" s="8">
        <v>10095</v>
      </c>
      <c r="J8" s="8"/>
      <c r="K8" s="8"/>
      <c r="L8" s="8"/>
      <c r="M8" s="8"/>
      <c r="N8" s="8"/>
      <c r="O8" s="8"/>
      <c r="P8" s="8"/>
      <c r="Q8" s="8">
        <f t="shared" si="0"/>
        <v>86817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"/>
  <sheetViews>
    <sheetView zoomScale="71" zoomScaleNormal="71" workbookViewId="0">
      <selection activeCell="A2" sqref="A2:Q2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21" customHeight="1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27</v>
      </c>
      <c r="Q4" s="4" t="s">
        <v>3</v>
      </c>
    </row>
    <row r="5" spans="1:18" ht="29.25" customHeight="1" x14ac:dyDescent="0.25">
      <c r="A5" s="5" t="s">
        <v>10</v>
      </c>
      <c r="B5" s="6" t="s">
        <v>18</v>
      </c>
      <c r="C5" s="7">
        <v>19</v>
      </c>
      <c r="D5" s="8">
        <v>44637.91</v>
      </c>
      <c r="E5" s="8">
        <v>22318.95</v>
      </c>
      <c r="F5" s="8"/>
      <c r="G5" s="8">
        <v>44637.91</v>
      </c>
      <c r="H5" s="8">
        <v>6695.69</v>
      </c>
      <c r="I5" s="8"/>
      <c r="J5" s="8"/>
      <c r="K5" s="8"/>
      <c r="L5" s="8"/>
      <c r="M5" s="8"/>
      <c r="N5" s="8"/>
      <c r="O5" s="8">
        <v>119559.18</v>
      </c>
      <c r="P5" s="8">
        <f>51033.06+145637.3</f>
        <v>196670.36</v>
      </c>
      <c r="Q5" s="8">
        <f>SUM(D5:P5)</f>
        <v>434520</v>
      </c>
    </row>
    <row r="6" spans="1:18" ht="29.25" customHeight="1" x14ac:dyDescent="0.25">
      <c r="A6" s="5" t="s">
        <v>10</v>
      </c>
      <c r="B6" s="6" t="s">
        <v>32</v>
      </c>
      <c r="C6" s="7">
        <v>3</v>
      </c>
      <c r="D6" s="8">
        <v>7048.09</v>
      </c>
      <c r="E6" s="8">
        <v>3383.08</v>
      </c>
      <c r="F6" s="8"/>
      <c r="G6" s="8"/>
      <c r="H6" s="8">
        <v>1057.21</v>
      </c>
      <c r="I6" s="8"/>
      <c r="J6" s="8"/>
      <c r="K6" s="8"/>
      <c r="L6" s="8"/>
      <c r="M6" s="8"/>
      <c r="N6" s="8"/>
      <c r="O6" s="8"/>
      <c r="P6" s="8"/>
      <c r="Q6" s="8">
        <f t="shared" ref="Q6:Q9" si="0">SUM(D6:O6)</f>
        <v>11488.380000000001</v>
      </c>
    </row>
    <row r="7" spans="1:18" ht="48" customHeight="1" x14ac:dyDescent="0.25">
      <c r="A7" s="5" t="s">
        <v>11</v>
      </c>
      <c r="B7" s="6" t="s">
        <v>13</v>
      </c>
      <c r="C7" s="7">
        <v>22</v>
      </c>
      <c r="D7" s="8">
        <v>45226</v>
      </c>
      <c r="E7" s="8">
        <v>5427.12</v>
      </c>
      <c r="F7" s="8"/>
      <c r="G7" s="8">
        <v>13567.8</v>
      </c>
      <c r="H7" s="8">
        <v>6783.9</v>
      </c>
      <c r="I7" s="8">
        <v>13567.8</v>
      </c>
      <c r="J7" s="8"/>
      <c r="K7" s="8"/>
      <c r="L7" s="8"/>
      <c r="M7" s="8"/>
      <c r="N7" s="8"/>
      <c r="O7" s="8"/>
      <c r="P7" s="8"/>
      <c r="Q7" s="8">
        <f t="shared" si="0"/>
        <v>84572.62</v>
      </c>
    </row>
    <row r="8" spans="1:18" ht="38.25" customHeight="1" x14ac:dyDescent="0.25">
      <c r="A8" s="5" t="s">
        <v>12</v>
      </c>
      <c r="B8" s="6" t="s">
        <v>14</v>
      </c>
      <c r="C8" s="7">
        <v>22</v>
      </c>
      <c r="D8" s="8">
        <v>40380</v>
      </c>
      <c r="E8" s="8">
        <v>20190</v>
      </c>
      <c r="F8" s="8"/>
      <c r="G8" s="8">
        <v>12114</v>
      </c>
      <c r="H8" s="8">
        <v>4038</v>
      </c>
      <c r="I8" s="8">
        <v>12114</v>
      </c>
      <c r="J8" s="8"/>
      <c r="K8" s="8"/>
      <c r="L8" s="8"/>
      <c r="M8" s="8"/>
      <c r="N8" s="8"/>
      <c r="O8" s="8"/>
      <c r="P8" s="8"/>
      <c r="Q8" s="8">
        <f t="shared" si="0"/>
        <v>88836</v>
      </c>
    </row>
    <row r="9" spans="1:18" ht="29.25" customHeight="1" x14ac:dyDescent="0.25">
      <c r="A9" s="5" t="s">
        <v>12</v>
      </c>
      <c r="B9" s="6" t="s">
        <v>15</v>
      </c>
      <c r="C9" s="7">
        <v>22</v>
      </c>
      <c r="D9" s="8">
        <v>40380</v>
      </c>
      <c r="E9" s="8">
        <v>20190</v>
      </c>
      <c r="F9" s="8"/>
      <c r="G9" s="8">
        <v>12114</v>
      </c>
      <c r="H9" s="8">
        <v>4038</v>
      </c>
      <c r="I9" s="8">
        <v>12114</v>
      </c>
      <c r="J9" s="8"/>
      <c r="K9" s="8"/>
      <c r="L9" s="8"/>
      <c r="M9" s="8"/>
      <c r="N9" s="8"/>
      <c r="O9" s="8"/>
      <c r="P9" s="8"/>
      <c r="Q9" s="8">
        <f t="shared" si="0"/>
        <v>88836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"/>
  <sheetViews>
    <sheetView zoomScale="71" zoomScaleNormal="71" workbookViewId="0">
      <selection activeCell="E13" sqref="E13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21" customHeight="1" x14ac:dyDescent="0.25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27</v>
      </c>
      <c r="Q4" s="4" t="s">
        <v>3</v>
      </c>
    </row>
    <row r="5" spans="1:18" ht="29.25" customHeight="1" x14ac:dyDescent="0.25">
      <c r="A5" s="5" t="s">
        <v>10</v>
      </c>
      <c r="B5" s="6" t="s">
        <v>32</v>
      </c>
      <c r="C5" s="7">
        <v>20</v>
      </c>
      <c r="D5" s="8">
        <v>49224.76</v>
      </c>
      <c r="E5" s="8">
        <v>23627.89</v>
      </c>
      <c r="F5" s="8"/>
      <c r="G5" s="8"/>
      <c r="H5" s="8">
        <v>7383.71</v>
      </c>
      <c r="I5" s="8"/>
      <c r="J5" s="8"/>
      <c r="K5" s="8"/>
      <c r="L5" s="8"/>
      <c r="M5" s="8"/>
      <c r="N5" s="8"/>
      <c r="O5" s="8"/>
      <c r="P5" s="8"/>
      <c r="Q5" s="8">
        <f t="shared" ref="Q5:Q6" si="0">SUM(D5:P5)</f>
        <v>80236.36</v>
      </c>
    </row>
    <row r="6" spans="1:18" ht="48" customHeight="1" x14ac:dyDescent="0.25">
      <c r="A6" s="5" t="s">
        <v>11</v>
      </c>
      <c r="B6" s="6" t="s">
        <v>13</v>
      </c>
      <c r="C6" s="7">
        <v>9</v>
      </c>
      <c r="D6" s="8">
        <v>19382.57</v>
      </c>
      <c r="E6" s="8">
        <v>2325.91</v>
      </c>
      <c r="F6" s="8"/>
      <c r="G6" s="8">
        <v>5814.77</v>
      </c>
      <c r="H6" s="8">
        <v>2907.39</v>
      </c>
      <c r="I6" s="8">
        <v>5814.77</v>
      </c>
      <c r="J6" s="8"/>
      <c r="K6" s="8"/>
      <c r="L6" s="8"/>
      <c r="M6" s="8"/>
      <c r="N6" s="8"/>
      <c r="O6" s="8"/>
      <c r="P6" s="8">
        <v>58145.22</v>
      </c>
      <c r="Q6" s="8">
        <f t="shared" si="0"/>
        <v>94390.63</v>
      </c>
    </row>
    <row r="7" spans="1:18" ht="38.25" customHeight="1" x14ac:dyDescent="0.25">
      <c r="A7" s="5" t="s">
        <v>12</v>
      </c>
      <c r="B7" s="6" t="s">
        <v>14</v>
      </c>
      <c r="C7" s="7">
        <v>9</v>
      </c>
      <c r="D7" s="8">
        <v>17305.71</v>
      </c>
      <c r="E7" s="8">
        <v>8652.86</v>
      </c>
      <c r="F7" s="8"/>
      <c r="G7" s="8">
        <v>5191.71</v>
      </c>
      <c r="H7" s="8"/>
      <c r="I7" s="8">
        <v>5191.71</v>
      </c>
      <c r="J7" s="8"/>
      <c r="K7" s="8"/>
      <c r="L7" s="8"/>
      <c r="M7" s="8"/>
      <c r="N7" s="8"/>
      <c r="O7" s="8"/>
      <c r="P7" s="8">
        <f>91153.26+58180.8</f>
        <v>149334.06</v>
      </c>
      <c r="Q7" s="8">
        <f>SUM(D7:P7)</f>
        <v>185676.05</v>
      </c>
    </row>
    <row r="8" spans="1:18" ht="29.25" customHeight="1" x14ac:dyDescent="0.25">
      <c r="A8" s="5" t="s">
        <v>12</v>
      </c>
      <c r="B8" s="6" t="s">
        <v>15</v>
      </c>
      <c r="C8" s="7">
        <v>21</v>
      </c>
      <c r="D8" s="8">
        <v>40380</v>
      </c>
      <c r="E8" s="8">
        <v>20190</v>
      </c>
      <c r="F8" s="8"/>
      <c r="G8" s="8">
        <v>12114</v>
      </c>
      <c r="H8" s="8">
        <v>4038</v>
      </c>
      <c r="I8" s="8">
        <v>12114</v>
      </c>
      <c r="J8" s="8"/>
      <c r="K8" s="8"/>
      <c r="L8" s="8"/>
      <c r="M8" s="8"/>
      <c r="N8" s="8"/>
      <c r="O8" s="8"/>
      <c r="P8" s="8"/>
      <c r="Q8" s="8">
        <f t="shared" ref="Q8" si="1">SUM(D8:P8)</f>
        <v>88836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"/>
  <sheetViews>
    <sheetView zoomScale="71" zoomScaleNormal="71" workbookViewId="0">
      <selection activeCell="G26" sqref="G26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21" customHeight="1" x14ac:dyDescent="0.25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35</v>
      </c>
      <c r="Q4" s="4" t="s">
        <v>3</v>
      </c>
    </row>
    <row r="5" spans="1:18" ht="29.25" customHeight="1" x14ac:dyDescent="0.25">
      <c r="A5" s="5" t="s">
        <v>10</v>
      </c>
      <c r="B5" s="6" t="s">
        <v>32</v>
      </c>
      <c r="C5" s="7">
        <v>23</v>
      </c>
      <c r="D5" s="8">
        <v>51686</v>
      </c>
      <c r="E5" s="8">
        <v>24809.279999999999</v>
      </c>
      <c r="F5" s="8"/>
      <c r="G5" s="8"/>
      <c r="H5" s="8">
        <v>7752.9</v>
      </c>
      <c r="I5" s="8">
        <v>14767.43</v>
      </c>
      <c r="J5" s="8"/>
      <c r="K5" s="8"/>
      <c r="L5" s="8"/>
      <c r="M5" s="8"/>
      <c r="N5" s="8"/>
      <c r="O5" s="8"/>
      <c r="P5" s="8">
        <v>133.22999999999999</v>
      </c>
      <c r="Q5" s="8">
        <f t="shared" ref="Q5" si="0">SUM(D5:P5)</f>
        <v>99148.839999999982</v>
      </c>
    </row>
    <row r="6" spans="1:18" ht="29.25" customHeight="1" x14ac:dyDescent="0.25">
      <c r="A6" s="5" t="s">
        <v>12</v>
      </c>
      <c r="B6" s="6" t="s">
        <v>15</v>
      </c>
      <c r="C6" s="7">
        <v>23</v>
      </c>
      <c r="D6" s="8">
        <v>40380</v>
      </c>
      <c r="E6" s="8">
        <v>20190</v>
      </c>
      <c r="F6" s="8"/>
      <c r="G6" s="8">
        <v>12114</v>
      </c>
      <c r="H6" s="8">
        <v>4038</v>
      </c>
      <c r="I6" s="8">
        <v>60570</v>
      </c>
      <c r="J6" s="8"/>
      <c r="K6" s="8"/>
      <c r="L6" s="8"/>
      <c r="M6" s="8"/>
      <c r="N6" s="8"/>
      <c r="O6" s="8"/>
      <c r="P6" s="8">
        <v>133.22999999999999</v>
      </c>
      <c r="Q6" s="8">
        <f t="shared" ref="Q6" si="1">SUM(D6:P6)</f>
        <v>137425.23000000001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7"/>
  <sheetViews>
    <sheetView zoomScale="71" zoomScaleNormal="71" workbookViewId="0">
      <selection activeCell="N14" sqref="N14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21" customHeight="1" x14ac:dyDescent="0.25">
      <c r="A2" s="12" t="s">
        <v>36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35</v>
      </c>
      <c r="Q4" s="4" t="s">
        <v>3</v>
      </c>
    </row>
    <row r="5" spans="1:18" ht="29.25" customHeight="1" x14ac:dyDescent="0.25">
      <c r="A5" s="5" t="s">
        <v>10</v>
      </c>
      <c r="B5" s="6" t="s">
        <v>32</v>
      </c>
      <c r="C5" s="7">
        <v>21</v>
      </c>
      <c r="D5" s="8">
        <v>51686</v>
      </c>
      <c r="E5" s="8">
        <v>24809.279999999999</v>
      </c>
      <c r="F5" s="8"/>
      <c r="G5" s="8">
        <f>7048.09+49224.76+51686+51686</f>
        <v>159644.85</v>
      </c>
      <c r="H5" s="8">
        <v>7752.9</v>
      </c>
      <c r="I5" s="8">
        <v>15505.8</v>
      </c>
      <c r="J5" s="8"/>
      <c r="K5" s="8"/>
      <c r="L5" s="8"/>
      <c r="M5" s="8"/>
      <c r="N5" s="8"/>
      <c r="O5" s="8"/>
      <c r="P5" s="8">
        <v>133.22999999999999</v>
      </c>
      <c r="Q5" s="8">
        <f t="shared" ref="Q5" si="0">SUM(D5:P5)</f>
        <v>259532.06</v>
      </c>
    </row>
    <row r="6" spans="1:18" ht="29.25" customHeight="1" x14ac:dyDescent="0.25">
      <c r="A6" s="5" t="s">
        <v>12</v>
      </c>
      <c r="B6" s="6" t="s">
        <v>15</v>
      </c>
      <c r="C6" s="7">
        <v>21</v>
      </c>
      <c r="D6" s="8">
        <v>40380</v>
      </c>
      <c r="E6" s="8">
        <v>20190</v>
      </c>
      <c r="F6" s="8"/>
      <c r="G6" s="8">
        <v>12114</v>
      </c>
      <c r="H6" s="8">
        <v>4038</v>
      </c>
      <c r="I6" s="8">
        <v>40380</v>
      </c>
      <c r="J6" s="8"/>
      <c r="K6" s="8"/>
      <c r="L6" s="8"/>
      <c r="M6" s="8"/>
      <c r="N6" s="8"/>
      <c r="O6" s="8"/>
      <c r="P6" s="8">
        <v>133.22999999999999</v>
      </c>
      <c r="Q6" s="8">
        <f t="shared" ref="Q6" si="1">SUM(D6:P6)</f>
        <v>117235.23</v>
      </c>
    </row>
    <row r="7" spans="1:18" ht="31.5" x14ac:dyDescent="0.25">
      <c r="A7" s="5" t="s">
        <v>37</v>
      </c>
      <c r="B7" s="5" t="s">
        <v>38</v>
      </c>
      <c r="C7" s="7">
        <v>16</v>
      </c>
      <c r="D7" s="10">
        <v>24612.57</v>
      </c>
      <c r="E7" s="10">
        <v>7383.77</v>
      </c>
      <c r="F7" s="10">
        <v>609.52</v>
      </c>
      <c r="G7" s="10"/>
      <c r="H7" s="10">
        <v>2461.2600000000002</v>
      </c>
      <c r="I7" s="10">
        <v>7383.77</v>
      </c>
      <c r="J7" s="10"/>
      <c r="K7" s="10"/>
      <c r="L7" s="10"/>
      <c r="M7" s="10"/>
      <c r="N7" s="10">
        <v>15204.15</v>
      </c>
      <c r="O7" s="10"/>
      <c r="P7" s="10">
        <v>101.51</v>
      </c>
      <c r="Q7" s="8">
        <f>SUM(D7:P7)</f>
        <v>57756.55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"/>
  <sheetViews>
    <sheetView zoomScale="71" zoomScaleNormal="71" workbookViewId="0">
      <selection activeCell="G21" sqref="G21"/>
    </sheetView>
  </sheetViews>
  <sheetFormatPr defaultRowHeight="15" x14ac:dyDescent="0.25"/>
  <cols>
    <col min="1" max="1" width="20.28515625" customWidth="1"/>
    <col min="2" max="2" width="17.7109375" customWidth="1"/>
    <col min="3" max="3" width="13.855468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21" customHeight="1" x14ac:dyDescent="0.25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35</v>
      </c>
      <c r="Q4" s="4" t="s">
        <v>3</v>
      </c>
    </row>
    <row r="5" spans="1:18" ht="29.25" customHeight="1" x14ac:dyDescent="0.25">
      <c r="A5" s="5" t="s">
        <v>10</v>
      </c>
      <c r="B5" s="6" t="s">
        <v>32</v>
      </c>
      <c r="C5" s="7">
        <v>21</v>
      </c>
      <c r="D5" s="8">
        <v>49336.639999999999</v>
      </c>
      <c r="E5" s="8">
        <v>23681.59</v>
      </c>
      <c r="F5" s="8"/>
      <c r="G5" s="8">
        <v>49336.639999999999</v>
      </c>
      <c r="H5" s="8">
        <v>7400.5</v>
      </c>
      <c r="I5" s="8"/>
      <c r="J5" s="8"/>
      <c r="K5" s="8"/>
      <c r="L5" s="8"/>
      <c r="M5" s="8"/>
      <c r="N5" s="8">
        <v>4731</v>
      </c>
      <c r="O5" s="8"/>
      <c r="P5" s="8">
        <v>127.17</v>
      </c>
      <c r="Q5" s="8">
        <f t="shared" ref="Q5" si="0">SUM(D5:P5)</f>
        <v>134613.54</v>
      </c>
    </row>
    <row r="6" spans="1:18" ht="29.25" customHeight="1" x14ac:dyDescent="0.25">
      <c r="A6" s="5" t="s">
        <v>12</v>
      </c>
      <c r="B6" s="6" t="s">
        <v>15</v>
      </c>
      <c r="C6" s="7">
        <v>22</v>
      </c>
      <c r="D6" s="8">
        <v>40380</v>
      </c>
      <c r="E6" s="8">
        <v>20190</v>
      </c>
      <c r="F6" s="8"/>
      <c r="G6" s="8">
        <v>12114</v>
      </c>
      <c r="H6" s="8">
        <v>4038</v>
      </c>
      <c r="I6" s="8">
        <v>40380</v>
      </c>
      <c r="J6" s="8"/>
      <c r="K6" s="8"/>
      <c r="L6" s="8"/>
      <c r="M6" s="8"/>
      <c r="N6" s="8"/>
      <c r="O6" s="8"/>
      <c r="P6" s="8">
        <v>133.22999999999999</v>
      </c>
      <c r="Q6" s="8">
        <f t="shared" ref="Q6" si="1">SUM(D6:P6)</f>
        <v>117235.23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11</vt:i4>
      </vt:variant>
    </vt:vector>
  </HeadingPairs>
  <TitlesOfParts>
    <vt:vector size="11" baseType="lpstr">
      <vt:lpstr>січень 2025</vt:lpstr>
      <vt:lpstr>лютий 2025</vt:lpstr>
      <vt:lpstr>березень 2025</vt:lpstr>
      <vt:lpstr>квітень 2025</vt:lpstr>
      <vt:lpstr>травень 2025</vt:lpstr>
      <vt:lpstr>червень 2025</vt:lpstr>
      <vt:lpstr>липень 2025</vt:lpstr>
      <vt:lpstr>серпень 2025</vt:lpstr>
      <vt:lpstr>вересень 2025</vt:lpstr>
      <vt:lpstr>жовтень 2025</vt:lpstr>
      <vt:lpstr>листопад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Галієва Анна Володимирівна</cp:lastModifiedBy>
  <cp:lastPrinted>2024-12-24T07:52:24Z</cp:lastPrinted>
  <dcterms:created xsi:type="dcterms:W3CDTF">2021-12-03T09:06:19Z</dcterms:created>
  <dcterms:modified xsi:type="dcterms:W3CDTF">2025-12-03T12:07:01Z</dcterms:modified>
</cp:coreProperties>
</file>